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 tabRatio="930"/>
  </bookViews>
  <sheets>
    <sheet name="sheet1" sheetId="65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[1]eqpmad2!#REF!</definedName>
    <definedName name="_xlnm._FilterDatabase" localSheetId="0" hidden="1">sheet1!$A$6:$I$429</definedName>
    <definedName name="_Order1" hidden="1">255</definedName>
    <definedName name="_Order2" hidden="1">255</definedName>
    <definedName name="_xlnm.Database" localSheetId="0" hidden="1">#REF!</definedName>
    <definedName name="_xlnm.Database" hidden="1">#REF!</definedName>
    <definedName name="if" localSheetId="0">#REF!</definedName>
    <definedName name="if">#REF!</definedName>
    <definedName name="Module.Prix_SMC" localSheetId="0">[2]!Module.Prix_SMC</definedName>
    <definedName name="Module.Prix_SMC">[3]!Module.Prix_SMC</definedName>
    <definedName name="_xlnm.Print_Area" hidden="1">#N/A</definedName>
    <definedName name="_xlnm.Print_Titles" localSheetId="0" hidden="1">sheet1!$A:$G,sheet1!$1:$6</definedName>
    <definedName name="_xlnm.Print_Titles" hidden="1">#N/A</definedName>
    <definedName name="Prix_SMC" localSheetId="0">[2]!Prix_SMC</definedName>
    <definedName name="Prix_SMC">[3]!Prix_SMC</definedName>
    <definedName name="人员2013" hidden="1">#N/A</definedName>
  </definedNames>
  <calcPr calcId="125725"/>
</workbook>
</file>

<file path=xl/calcChain.xml><?xml version="1.0" encoding="utf-8"?>
<calcChain xmlns="http://schemas.openxmlformats.org/spreadsheetml/2006/main">
  <c r="J429" i="65"/>
  <c r="C429"/>
  <c r="J428"/>
  <c r="C428"/>
  <c r="J427"/>
  <c r="C427"/>
  <c r="J426"/>
  <c r="C426"/>
  <c r="J425"/>
  <c r="C425"/>
  <c r="J424"/>
  <c r="G424"/>
  <c r="C424"/>
  <c r="J423"/>
  <c r="G423"/>
  <c r="C423"/>
  <c r="J422"/>
  <c r="C422"/>
  <c r="J421"/>
  <c r="G421"/>
  <c r="C421"/>
  <c r="J420"/>
  <c r="C420"/>
  <c r="J419"/>
  <c r="C419"/>
  <c r="J418"/>
  <c r="C418"/>
  <c r="J417"/>
  <c r="C417"/>
  <c r="J416"/>
  <c r="C416"/>
  <c r="J415"/>
  <c r="C415"/>
  <c r="J414"/>
  <c r="C414"/>
  <c r="J413"/>
  <c r="C413"/>
  <c r="J412"/>
  <c r="G412"/>
  <c r="C412"/>
  <c r="J411"/>
  <c r="C411"/>
  <c r="J410"/>
  <c r="C410"/>
  <c r="J409"/>
  <c r="C409"/>
  <c r="J408"/>
  <c r="G408"/>
  <c r="C408"/>
  <c r="J407"/>
  <c r="G407"/>
  <c r="C407"/>
  <c r="J406"/>
  <c r="G406"/>
  <c r="C406"/>
  <c r="J405"/>
  <c r="I405"/>
  <c r="C405"/>
  <c r="H404"/>
  <c r="J404" s="1"/>
  <c r="C404"/>
  <c r="H403"/>
  <c r="J403" s="1"/>
  <c r="C403"/>
  <c r="J402"/>
  <c r="C402"/>
  <c r="J401"/>
  <c r="C401"/>
  <c r="J400"/>
  <c r="C400"/>
  <c r="J399"/>
  <c r="C399"/>
  <c r="J398"/>
  <c r="C398"/>
  <c r="J397"/>
  <c r="C397"/>
  <c r="J396"/>
  <c r="C396"/>
  <c r="J395"/>
  <c r="C395"/>
  <c r="J394"/>
  <c r="C394"/>
  <c r="J393"/>
  <c r="C393"/>
  <c r="J392"/>
  <c r="C392"/>
  <c r="J391"/>
  <c r="C391"/>
  <c r="J390"/>
  <c r="C390"/>
  <c r="J389"/>
  <c r="C389"/>
  <c r="J388"/>
  <c r="C388"/>
  <c r="J387"/>
  <c r="C387"/>
  <c r="J386"/>
  <c r="C386"/>
  <c r="J385"/>
  <c r="C385"/>
  <c r="J384"/>
  <c r="C384"/>
  <c r="J383"/>
  <c r="C383"/>
  <c r="J382"/>
  <c r="C382"/>
  <c r="J381"/>
  <c r="C381"/>
  <c r="J380"/>
  <c r="C380"/>
  <c r="J379"/>
  <c r="C379"/>
  <c r="J378"/>
  <c r="C378"/>
  <c r="J377"/>
  <c r="C377"/>
  <c r="J376"/>
  <c r="C376"/>
  <c r="J375"/>
  <c r="C375"/>
  <c r="J374"/>
  <c r="C374"/>
  <c r="J373"/>
  <c r="C373"/>
  <c r="J372"/>
  <c r="C372"/>
  <c r="J371"/>
  <c r="C371"/>
  <c r="J370"/>
  <c r="C370"/>
  <c r="J369"/>
  <c r="C369"/>
  <c r="J368"/>
  <c r="C368"/>
  <c r="J367"/>
  <c r="I367"/>
  <c r="C367"/>
  <c r="J366"/>
  <c r="I366"/>
  <c r="C366"/>
  <c r="H365"/>
  <c r="J365" s="1"/>
  <c r="C365"/>
  <c r="J364"/>
  <c r="C364"/>
  <c r="J363"/>
  <c r="C363"/>
  <c r="J362"/>
  <c r="I362"/>
  <c r="C362"/>
  <c r="J361"/>
  <c r="C361"/>
  <c r="J360"/>
  <c r="C360"/>
  <c r="H359"/>
  <c r="J359" s="1"/>
  <c r="C359"/>
  <c r="H358"/>
  <c r="J358" s="1"/>
  <c r="C358"/>
  <c r="J357"/>
  <c r="C357"/>
  <c r="J356"/>
  <c r="C356"/>
  <c r="J355"/>
  <c r="I355"/>
  <c r="C355"/>
  <c r="H354"/>
  <c r="J354" s="1"/>
  <c r="C354"/>
  <c r="J353"/>
  <c r="C353"/>
  <c r="J352"/>
  <c r="C352"/>
  <c r="J351"/>
  <c r="I351"/>
  <c r="C351"/>
  <c r="H350"/>
  <c r="J350" s="1"/>
  <c r="C350"/>
  <c r="J349"/>
  <c r="C349"/>
  <c r="J348"/>
  <c r="C348"/>
  <c r="J347"/>
  <c r="C347"/>
  <c r="J346"/>
  <c r="C346"/>
  <c r="J345"/>
  <c r="C345"/>
  <c r="J344"/>
  <c r="I344"/>
  <c r="C344"/>
  <c r="J343"/>
  <c r="C343"/>
  <c r="J342"/>
  <c r="C342"/>
  <c r="H341"/>
  <c r="J341" s="1"/>
  <c r="C341"/>
  <c r="J340"/>
  <c r="I340"/>
  <c r="C340"/>
  <c r="J339"/>
  <c r="C339"/>
  <c r="J338"/>
  <c r="C338"/>
  <c r="J337"/>
  <c r="C337"/>
  <c r="J336"/>
  <c r="C336"/>
  <c r="J335"/>
  <c r="C335"/>
  <c r="J334"/>
  <c r="C334"/>
  <c r="J333"/>
  <c r="C333"/>
  <c r="J332"/>
  <c r="C332"/>
  <c r="J331"/>
  <c r="C331"/>
  <c r="J330"/>
  <c r="C330"/>
  <c r="J329"/>
  <c r="C329"/>
  <c r="J328"/>
  <c r="I328"/>
  <c r="C328"/>
  <c r="J327"/>
  <c r="C327"/>
  <c r="J326"/>
  <c r="C326"/>
  <c r="J325"/>
  <c r="C325"/>
  <c r="H324"/>
  <c r="J324" s="1"/>
  <c r="C324"/>
  <c r="J323"/>
  <c r="C323"/>
  <c r="J322"/>
  <c r="C322"/>
  <c r="J321"/>
  <c r="C321"/>
  <c r="J320"/>
  <c r="C320"/>
  <c r="J319"/>
  <c r="C319"/>
  <c r="J318"/>
  <c r="I318"/>
  <c r="C318"/>
  <c r="J317"/>
  <c r="C317"/>
  <c r="J316"/>
  <c r="C316"/>
  <c r="J315"/>
  <c r="C315"/>
  <c r="H314"/>
  <c r="J314" s="1"/>
  <c r="C314"/>
  <c r="J313"/>
  <c r="I313"/>
  <c r="C313"/>
  <c r="J312"/>
  <c r="C312"/>
  <c r="J311"/>
  <c r="C311"/>
  <c r="J310"/>
  <c r="C310"/>
  <c r="J309"/>
  <c r="C309"/>
  <c r="J308"/>
  <c r="C308"/>
  <c r="J307"/>
  <c r="C307"/>
  <c r="J306"/>
  <c r="C306"/>
  <c r="J305"/>
  <c r="C305"/>
  <c r="J304"/>
  <c r="C304"/>
  <c r="J303"/>
  <c r="C303"/>
  <c r="J302"/>
  <c r="C302"/>
  <c r="J301"/>
  <c r="C301"/>
  <c r="H300"/>
  <c r="J300" s="1"/>
  <c r="C300"/>
  <c r="H299"/>
  <c r="J299" s="1"/>
  <c r="C299"/>
  <c r="J298"/>
  <c r="C298"/>
  <c r="J297"/>
  <c r="C297"/>
  <c r="J296"/>
  <c r="C296"/>
  <c r="J295"/>
  <c r="C295"/>
  <c r="J294"/>
  <c r="C294"/>
  <c r="J293"/>
  <c r="C293"/>
  <c r="J292"/>
  <c r="C292"/>
  <c r="J291"/>
  <c r="C291"/>
  <c r="J290"/>
  <c r="C290"/>
  <c r="J289"/>
  <c r="C289"/>
  <c r="J288"/>
  <c r="C288"/>
  <c r="J287"/>
  <c r="C287"/>
  <c r="J286"/>
  <c r="C286"/>
  <c r="J285"/>
  <c r="C285"/>
  <c r="J284"/>
  <c r="C284"/>
  <c r="J283"/>
  <c r="C283"/>
  <c r="J282"/>
  <c r="G282"/>
  <c r="C282"/>
  <c r="J281"/>
  <c r="G281"/>
  <c r="C281"/>
  <c r="J280"/>
  <c r="G280"/>
  <c r="C280"/>
  <c r="J279"/>
  <c r="C279"/>
  <c r="J278"/>
  <c r="C278"/>
  <c r="J277"/>
  <c r="C277"/>
  <c r="J276"/>
  <c r="C276"/>
  <c r="J275"/>
  <c r="C275"/>
  <c r="J274"/>
  <c r="C274"/>
  <c r="J273"/>
  <c r="C273"/>
  <c r="J272"/>
  <c r="C272"/>
  <c r="J271"/>
  <c r="C271"/>
  <c r="J270"/>
  <c r="C270"/>
  <c r="J269"/>
  <c r="C269"/>
  <c r="J268"/>
  <c r="C268"/>
  <c r="J267"/>
  <c r="C267"/>
  <c r="J266"/>
  <c r="C266"/>
  <c r="J265"/>
  <c r="C265"/>
  <c r="J264"/>
  <c r="C264"/>
  <c r="J263"/>
  <c r="C263"/>
  <c r="J262"/>
  <c r="C262"/>
  <c r="J261"/>
  <c r="C261"/>
  <c r="J260"/>
  <c r="C260"/>
  <c r="J259"/>
  <c r="C259"/>
  <c r="J258"/>
  <c r="C258"/>
  <c r="J257"/>
  <c r="C257"/>
  <c r="J256"/>
  <c r="C256"/>
  <c r="J255"/>
  <c r="C255"/>
  <c r="J254"/>
  <c r="C254"/>
  <c r="J253"/>
  <c r="C253"/>
  <c r="J252"/>
  <c r="C252"/>
  <c r="J251"/>
  <c r="C251"/>
  <c r="J250"/>
  <c r="C250"/>
  <c r="C249"/>
  <c r="C248"/>
  <c r="J247"/>
  <c r="I247"/>
  <c r="C247"/>
  <c r="H246"/>
  <c r="J246" s="1"/>
  <c r="C246"/>
  <c r="J245"/>
  <c r="C245"/>
  <c r="J244"/>
  <c r="C244"/>
  <c r="J243"/>
  <c r="C243"/>
  <c r="J242"/>
  <c r="C242"/>
  <c r="J241"/>
  <c r="C241"/>
  <c r="J240"/>
  <c r="C240"/>
  <c r="J239"/>
  <c r="I239"/>
  <c r="C239"/>
  <c r="J238"/>
  <c r="C238"/>
  <c r="J237"/>
  <c r="C237"/>
  <c r="J236"/>
  <c r="C236"/>
  <c r="H235"/>
  <c r="J235" s="1"/>
  <c r="C235"/>
  <c r="J234"/>
  <c r="C234"/>
  <c r="J233"/>
  <c r="C233"/>
  <c r="J232"/>
  <c r="C232"/>
  <c r="J231"/>
  <c r="C231"/>
  <c r="J230"/>
  <c r="C230"/>
  <c r="J229"/>
  <c r="C229"/>
  <c r="J228"/>
  <c r="C228"/>
  <c r="J227"/>
  <c r="C227"/>
  <c r="G226"/>
  <c r="F226"/>
  <c r="C226"/>
  <c r="J225"/>
  <c r="G225"/>
  <c r="F225"/>
  <c r="C225"/>
  <c r="H224"/>
  <c r="J224" s="1"/>
  <c r="G224"/>
  <c r="F224"/>
  <c r="E224"/>
  <c r="D224"/>
  <c r="C224"/>
  <c r="J223"/>
  <c r="C223"/>
  <c r="J222"/>
  <c r="C222"/>
  <c r="J221"/>
  <c r="C221"/>
  <c r="J220"/>
  <c r="C220"/>
  <c r="J219"/>
  <c r="C219"/>
  <c r="J218"/>
  <c r="C218"/>
  <c r="J217"/>
  <c r="C217"/>
  <c r="J216"/>
  <c r="C216"/>
  <c r="J215"/>
  <c r="C215"/>
  <c r="J214"/>
  <c r="C214"/>
  <c r="J213"/>
  <c r="C213"/>
  <c r="J212"/>
  <c r="I212"/>
  <c r="C212"/>
  <c r="J211"/>
  <c r="I211"/>
  <c r="C211"/>
  <c r="H210"/>
  <c r="J210" s="1"/>
  <c r="C210"/>
  <c r="J209"/>
  <c r="C209"/>
  <c r="J208"/>
  <c r="C208"/>
  <c r="J207"/>
  <c r="C207"/>
  <c r="J206"/>
  <c r="C206"/>
  <c r="J205"/>
  <c r="C205"/>
  <c r="J204"/>
  <c r="I204"/>
  <c r="C204"/>
  <c r="H203"/>
  <c r="J203" s="1"/>
  <c r="C203"/>
  <c r="J202"/>
  <c r="C202"/>
  <c r="J201"/>
  <c r="C201"/>
  <c r="J200"/>
  <c r="C200"/>
  <c r="J199"/>
  <c r="I199"/>
  <c r="C199"/>
  <c r="J198"/>
  <c r="C198"/>
  <c r="J197"/>
  <c r="I197"/>
  <c r="C197"/>
  <c r="J196"/>
  <c r="C196"/>
  <c r="H195"/>
  <c r="J195" s="1"/>
  <c r="G195"/>
  <c r="C195"/>
  <c r="J194"/>
  <c r="C194"/>
  <c r="J193"/>
  <c r="C193"/>
  <c r="J192"/>
  <c r="C192"/>
  <c r="J191"/>
  <c r="C191"/>
  <c r="J190"/>
  <c r="C190"/>
  <c r="J189"/>
  <c r="C189"/>
  <c r="J188"/>
  <c r="C188"/>
  <c r="J187"/>
  <c r="C187"/>
  <c r="J186"/>
  <c r="C186"/>
  <c r="J185"/>
  <c r="C185"/>
  <c r="J184"/>
  <c r="C184"/>
  <c r="J183"/>
  <c r="C183"/>
  <c r="J182"/>
  <c r="C182"/>
  <c r="J181"/>
  <c r="I181"/>
  <c r="C181"/>
  <c r="H180"/>
  <c r="J180" s="1"/>
  <c r="C180"/>
  <c r="J179"/>
  <c r="I179"/>
  <c r="C179"/>
  <c r="H178"/>
  <c r="J178" s="1"/>
  <c r="C178"/>
  <c r="J177"/>
  <c r="C177"/>
  <c r="J176"/>
  <c r="C176"/>
  <c r="J175"/>
  <c r="C175"/>
  <c r="J174"/>
  <c r="G174"/>
  <c r="C174"/>
  <c r="J173"/>
  <c r="G173"/>
  <c r="C173"/>
  <c r="J172"/>
  <c r="G172"/>
  <c r="C172"/>
  <c r="J171"/>
  <c r="C171"/>
  <c r="J170"/>
  <c r="C170"/>
  <c r="J169"/>
  <c r="C169"/>
  <c r="J168"/>
  <c r="C168"/>
  <c r="J167"/>
  <c r="G167"/>
  <c r="C167"/>
  <c r="J166"/>
  <c r="G166"/>
  <c r="F166"/>
  <c r="E166"/>
  <c r="D166"/>
  <c r="C166"/>
  <c r="H165"/>
  <c r="J165" s="1"/>
  <c r="G165"/>
  <c r="F165"/>
  <c r="E165"/>
  <c r="D165"/>
  <c r="C165"/>
  <c r="J164"/>
  <c r="C164"/>
  <c r="J163"/>
  <c r="C163"/>
  <c r="J162"/>
  <c r="C162"/>
  <c r="J161"/>
  <c r="C161"/>
  <c r="J160"/>
  <c r="I160"/>
  <c r="C160"/>
  <c r="J159"/>
  <c r="C159"/>
  <c r="H158"/>
  <c r="J158" s="1"/>
  <c r="C158"/>
  <c r="J157"/>
  <c r="C157"/>
  <c r="J156"/>
  <c r="C156"/>
  <c r="J155"/>
  <c r="C155"/>
  <c r="J154"/>
  <c r="C154"/>
  <c r="J153"/>
  <c r="C153"/>
  <c r="J152"/>
  <c r="C152"/>
  <c r="J151"/>
  <c r="I151"/>
  <c r="C151"/>
  <c r="J150"/>
  <c r="C150"/>
  <c r="H149"/>
  <c r="J149" s="1"/>
  <c r="C149"/>
  <c r="J148"/>
  <c r="C148"/>
  <c r="J147"/>
  <c r="C147"/>
  <c r="J146"/>
  <c r="C146"/>
  <c r="J145"/>
  <c r="C145"/>
  <c r="J144"/>
  <c r="C144"/>
  <c r="J143"/>
  <c r="C143"/>
  <c r="J142"/>
  <c r="C142"/>
  <c r="J141"/>
  <c r="C141"/>
  <c r="J140"/>
  <c r="C140"/>
  <c r="J139"/>
  <c r="G139"/>
  <c r="C139"/>
  <c r="J138"/>
  <c r="G138"/>
  <c r="C138"/>
  <c r="H137"/>
  <c r="J137" s="1"/>
  <c r="G137"/>
  <c r="C137"/>
  <c r="J136"/>
  <c r="C136"/>
  <c r="J135"/>
  <c r="C135"/>
  <c r="J134"/>
  <c r="C134"/>
  <c r="J133"/>
  <c r="C133"/>
  <c r="J132"/>
  <c r="C132"/>
  <c r="J131"/>
  <c r="C131"/>
  <c r="J130"/>
  <c r="C130"/>
  <c r="J129"/>
  <c r="C129"/>
  <c r="J128"/>
  <c r="C128"/>
  <c r="J127"/>
  <c r="G127"/>
  <c r="C127"/>
  <c r="J126"/>
  <c r="G126"/>
  <c r="F126"/>
  <c r="E126"/>
  <c r="D126"/>
  <c r="C126"/>
  <c r="J125"/>
  <c r="C125"/>
  <c r="J124"/>
  <c r="C124"/>
  <c r="J123"/>
  <c r="C123"/>
  <c r="J122"/>
  <c r="C122"/>
  <c r="J121"/>
  <c r="C121"/>
  <c r="J120"/>
  <c r="C120"/>
  <c r="J119"/>
  <c r="C119"/>
  <c r="J118"/>
  <c r="C118"/>
  <c r="J117"/>
  <c r="I117"/>
  <c r="C117"/>
  <c r="H116"/>
  <c r="J116" s="1"/>
  <c r="C116"/>
  <c r="J115"/>
  <c r="C115"/>
  <c r="J114"/>
  <c r="C114"/>
  <c r="J113"/>
  <c r="C113"/>
  <c r="J112"/>
  <c r="C112"/>
  <c r="J111"/>
  <c r="I111"/>
  <c r="C111"/>
  <c r="H110"/>
  <c r="J110" s="1"/>
  <c r="G110"/>
  <c r="F110"/>
  <c r="E110"/>
  <c r="D110"/>
  <c r="C110"/>
  <c r="J109"/>
  <c r="C109"/>
  <c r="J108"/>
  <c r="G108"/>
  <c r="C108"/>
  <c r="J107"/>
  <c r="G107"/>
  <c r="C107"/>
  <c r="H106"/>
  <c r="J106" s="1"/>
  <c r="G106"/>
  <c r="F106"/>
  <c r="E106"/>
  <c r="D106"/>
  <c r="C106"/>
  <c r="J105"/>
  <c r="C105"/>
  <c r="J104"/>
  <c r="C104"/>
  <c r="J103"/>
  <c r="C103"/>
  <c r="J102"/>
  <c r="C102"/>
  <c r="J101"/>
  <c r="C101"/>
  <c r="J100"/>
  <c r="C100"/>
  <c r="J99"/>
  <c r="C99"/>
  <c r="J98"/>
  <c r="C98"/>
  <c r="J97"/>
  <c r="C97"/>
  <c r="J96"/>
  <c r="C96"/>
  <c r="J95"/>
  <c r="C95"/>
  <c r="J94"/>
  <c r="C94"/>
  <c r="J93"/>
  <c r="C93"/>
  <c r="J92"/>
  <c r="C92"/>
  <c r="J91"/>
  <c r="C91"/>
  <c r="J90"/>
  <c r="C90"/>
  <c r="J89"/>
  <c r="C89"/>
  <c r="J88"/>
  <c r="G88"/>
  <c r="F88"/>
  <c r="E88"/>
  <c r="D88"/>
  <c r="C88"/>
  <c r="J87"/>
  <c r="G87"/>
  <c r="C87"/>
  <c r="J86"/>
  <c r="G86"/>
  <c r="C86"/>
  <c r="J85"/>
  <c r="C85"/>
  <c r="J84"/>
  <c r="C84"/>
  <c r="J83"/>
  <c r="C83"/>
  <c r="J82"/>
  <c r="C82"/>
  <c r="J81"/>
  <c r="C81"/>
  <c r="J80"/>
  <c r="C80"/>
  <c r="J79"/>
  <c r="C79"/>
  <c r="J78"/>
  <c r="C78"/>
  <c r="J77"/>
  <c r="C77"/>
  <c r="J76"/>
  <c r="I76"/>
  <c r="C76"/>
  <c r="J75"/>
  <c r="C75"/>
  <c r="H74"/>
  <c r="J74" s="1"/>
  <c r="C74"/>
  <c r="J73"/>
  <c r="C73"/>
  <c r="J72"/>
  <c r="C72"/>
  <c r="J71"/>
  <c r="C71"/>
  <c r="J70"/>
  <c r="C70"/>
  <c r="J69"/>
  <c r="C69"/>
  <c r="J68"/>
  <c r="C68"/>
  <c r="J67"/>
  <c r="C67"/>
  <c r="J66"/>
  <c r="C66"/>
  <c r="J65"/>
  <c r="G65"/>
  <c r="C65"/>
  <c r="J64"/>
  <c r="G64"/>
  <c r="C64"/>
  <c r="J63"/>
  <c r="C63"/>
  <c r="J62"/>
  <c r="C62"/>
  <c r="J61"/>
  <c r="C61"/>
  <c r="J60"/>
  <c r="C60"/>
  <c r="J59"/>
  <c r="C59"/>
  <c r="J58"/>
  <c r="C58"/>
  <c r="J57"/>
  <c r="C57"/>
  <c r="J56"/>
  <c r="C56"/>
  <c r="J55"/>
  <c r="C55"/>
  <c r="J54"/>
  <c r="C54"/>
  <c r="J53"/>
  <c r="C53"/>
  <c r="J52"/>
  <c r="C52"/>
  <c r="J51"/>
  <c r="C51"/>
  <c r="J50"/>
  <c r="C50"/>
  <c r="J49"/>
  <c r="C49"/>
  <c r="J48"/>
  <c r="C48"/>
  <c r="J47"/>
  <c r="C47"/>
  <c r="J46"/>
  <c r="C46"/>
  <c r="J45"/>
  <c r="C45"/>
  <c r="J44"/>
  <c r="I44"/>
  <c r="C44"/>
  <c r="G43"/>
  <c r="C43"/>
  <c r="H42"/>
  <c r="J42" s="1"/>
  <c r="G42"/>
  <c r="F42"/>
  <c r="E42"/>
  <c r="D42"/>
  <c r="C42"/>
  <c r="J41"/>
  <c r="C41"/>
  <c r="J40"/>
  <c r="C40"/>
  <c r="J39"/>
  <c r="C39"/>
  <c r="J38"/>
  <c r="C38"/>
  <c r="J37"/>
  <c r="C37"/>
  <c r="J36"/>
  <c r="C36"/>
  <c r="J35"/>
  <c r="C35"/>
  <c r="J34"/>
  <c r="C34"/>
  <c r="J33"/>
  <c r="C33"/>
  <c r="J32"/>
  <c r="C32"/>
  <c r="J31"/>
  <c r="C31"/>
  <c r="J30"/>
  <c r="C30"/>
  <c r="J29"/>
  <c r="C29"/>
  <c r="J28"/>
  <c r="C28"/>
  <c r="J27"/>
  <c r="C27"/>
  <c r="J26"/>
  <c r="C26"/>
  <c r="J25"/>
  <c r="C25"/>
  <c r="J24"/>
  <c r="G24"/>
  <c r="C24"/>
  <c r="J23"/>
  <c r="G23"/>
  <c r="C23"/>
  <c r="J22"/>
  <c r="C22"/>
  <c r="J21"/>
  <c r="C21"/>
  <c r="J20"/>
  <c r="C20"/>
  <c r="J19"/>
  <c r="C19"/>
  <c r="J18"/>
  <c r="G18"/>
  <c r="C18"/>
  <c r="J17"/>
  <c r="G17"/>
  <c r="F17"/>
  <c r="E17"/>
  <c r="D17"/>
  <c r="C17"/>
  <c r="J16"/>
  <c r="C16"/>
  <c r="J15"/>
  <c r="C15"/>
  <c r="J14"/>
  <c r="C14"/>
  <c r="J13"/>
  <c r="C13"/>
  <c r="J12"/>
  <c r="C12"/>
  <c r="J11"/>
  <c r="C11"/>
  <c r="J10"/>
  <c r="C10"/>
  <c r="J9"/>
  <c r="C9"/>
  <c r="H8"/>
  <c r="J8" s="1"/>
  <c r="G8"/>
  <c r="F8"/>
  <c r="E8"/>
  <c r="D8"/>
  <c r="C8"/>
  <c r="J7"/>
  <c r="G7"/>
  <c r="F7"/>
  <c r="E7"/>
  <c r="D7"/>
  <c r="C7"/>
</calcChain>
</file>

<file path=xl/sharedStrings.xml><?xml version="1.0" encoding="utf-8"?>
<sst xmlns="http://schemas.openxmlformats.org/spreadsheetml/2006/main" count="432" uniqueCount="412">
  <si>
    <t>功能科目编码</t>
  </si>
  <si>
    <t>功能科目名称</t>
  </si>
  <si>
    <t>合计</t>
  </si>
  <si>
    <t>一般公共服务支出</t>
  </si>
  <si>
    <t>教育支出</t>
  </si>
  <si>
    <t>文化旅游体育与传媒支出</t>
  </si>
  <si>
    <t>社会保障和就业支出</t>
  </si>
  <si>
    <t>卫生健康支出</t>
  </si>
  <si>
    <t>农林水支出</t>
  </si>
  <si>
    <t>交通运输支出</t>
  </si>
  <si>
    <t>住房保障支出</t>
  </si>
  <si>
    <t>2020年本级一般公共预算支出明细表（按功能项级分类）</t>
  </si>
  <si>
    <t>单位：元</t>
  </si>
  <si>
    <t>工资福利支出</t>
  </si>
  <si>
    <t>商品和服务支出</t>
  </si>
  <si>
    <t>对个人和家庭补助支出</t>
  </si>
  <si>
    <t>项目支出</t>
  </si>
  <si>
    <t>人大事务</t>
  </si>
  <si>
    <t>行政运行（人大事务）</t>
  </si>
  <si>
    <t>人大会议</t>
  </si>
  <si>
    <t>其他人大事务支出</t>
  </si>
  <si>
    <t>政协事务</t>
  </si>
  <si>
    <t>行政运行（政协事务）</t>
  </si>
  <si>
    <t>政协会议</t>
  </si>
  <si>
    <t>其他政协事务支出</t>
  </si>
  <si>
    <t>政府办公厅（室）及相关机构事务</t>
  </si>
  <si>
    <t>行政运行（政府办公厅（室）及相关机构事务）</t>
  </si>
  <si>
    <t>机关服务（政府办公厅（室）及相关机构事务）</t>
  </si>
  <si>
    <t>信访事务</t>
  </si>
  <si>
    <t>事业运行（政府办公厅（室）及相关机构事务）</t>
  </si>
  <si>
    <t>其他政府办公厅（室）及相关机构事务支出</t>
  </si>
  <si>
    <t>发展与改革事务</t>
  </si>
  <si>
    <t>行政运行（发展与改革事务）</t>
  </si>
  <si>
    <t>一般行政管理事务（发展与改革事务）</t>
  </si>
  <si>
    <t>其他发展与改革事务支出</t>
  </si>
  <si>
    <t>统计信息事务</t>
  </si>
  <si>
    <t>行政运行（统计信息事务）</t>
  </si>
  <si>
    <t>事业运行（统计信息事务）</t>
  </si>
  <si>
    <t>其他统计信息事务支出</t>
  </si>
  <si>
    <t>财政事务</t>
  </si>
  <si>
    <t>行政运行（财政事务）</t>
  </si>
  <si>
    <t>财政国库业务</t>
  </si>
  <si>
    <t>财政委托业务支出</t>
  </si>
  <si>
    <t>事业运行（财政事务）</t>
  </si>
  <si>
    <t>其他财政事务支出</t>
  </si>
  <si>
    <t>税收事务</t>
  </si>
  <si>
    <t>其他税收事务支出</t>
  </si>
  <si>
    <t>审计事务</t>
  </si>
  <si>
    <t>行政运行（审计事务）</t>
  </si>
  <si>
    <t>其他审计事务支出</t>
  </si>
  <si>
    <t>人力资源事务</t>
  </si>
  <si>
    <t xml:space="preserve">   行政运行</t>
  </si>
  <si>
    <t>其他人力资源事务支出</t>
  </si>
  <si>
    <t>纪检监察事务</t>
  </si>
  <si>
    <t>行政运行（纪检监察事务）</t>
  </si>
  <si>
    <t>其他纪检监察事务支出</t>
  </si>
  <si>
    <t>商贸事务</t>
  </si>
  <si>
    <t>行政运行（商贸事务）</t>
  </si>
  <si>
    <t>一般行政管理事务（商贸事务）</t>
  </si>
  <si>
    <t>招商引资</t>
  </si>
  <si>
    <t>事业运行（商贸事务）</t>
  </si>
  <si>
    <t>其他商贸事务支出</t>
  </si>
  <si>
    <t>档案事务</t>
  </si>
  <si>
    <t>行政运行（档案事务）</t>
  </si>
  <si>
    <t>档案馆</t>
  </si>
  <si>
    <t>其他档案事务支出</t>
  </si>
  <si>
    <t>民主党派及工商联事务</t>
  </si>
  <si>
    <t>行政运行（民主党派及工商联事务）</t>
  </si>
  <si>
    <t>其他民主党派及工商联事务支出</t>
  </si>
  <si>
    <t>群众团体事务</t>
  </si>
  <si>
    <t>行政运行（群众团体事务）</t>
  </si>
  <si>
    <t>其他群众团体事务支出</t>
  </si>
  <si>
    <t>党委办公厅（室）及相关机构事务</t>
  </si>
  <si>
    <t>行政运行（党委办公厅（室）及相关机构事务）</t>
  </si>
  <si>
    <t>专项业务（党委办公厅（室）及相关机构事务）</t>
  </si>
  <si>
    <t>其他党委办公厅（室）及相关机构事务支出</t>
  </si>
  <si>
    <t>组织事务</t>
  </si>
  <si>
    <t>行政运行（组织事务）</t>
  </si>
  <si>
    <t>其他组织事务支出</t>
  </si>
  <si>
    <t>宣传事务</t>
  </si>
  <si>
    <t>行政运行（宣传事务）</t>
  </si>
  <si>
    <t>其他宣传事务支出</t>
  </si>
  <si>
    <t>统战事务</t>
  </si>
  <si>
    <t>行政运行（统战事务）</t>
  </si>
  <si>
    <t>其他统战事务支出</t>
  </si>
  <si>
    <t>其他共产党事务支出</t>
  </si>
  <si>
    <t>行政运行（其他共产党事务支出）</t>
  </si>
  <si>
    <t>其他共产党事务支出（其他共产党事务支出）</t>
  </si>
  <si>
    <t>市场监督管理事务</t>
  </si>
  <si>
    <t>行政运行</t>
  </si>
  <si>
    <t>市场主体管理</t>
  </si>
  <si>
    <t>市场秩序执法</t>
  </si>
  <si>
    <t>药品事务</t>
  </si>
  <si>
    <t>其他市场监督管理事务</t>
  </si>
  <si>
    <t>其他一般公共服务支出</t>
  </si>
  <si>
    <t>公共安全支出</t>
  </si>
  <si>
    <t>武装警察部队</t>
  </si>
  <si>
    <t>公安</t>
  </si>
  <si>
    <t>行政运行（公安）</t>
  </si>
  <si>
    <t>其他公安支出</t>
  </si>
  <si>
    <t>检察</t>
  </si>
  <si>
    <t>其他检察支出</t>
  </si>
  <si>
    <t>法院</t>
  </si>
  <si>
    <t>其他法院支出</t>
  </si>
  <si>
    <t>司法</t>
  </si>
  <si>
    <t>行政运行（司法）</t>
  </si>
  <si>
    <t>普法宣传</t>
  </si>
  <si>
    <t>法律援助</t>
  </si>
  <si>
    <t xml:space="preserve">      社区矫正</t>
  </si>
  <si>
    <t>其他司法支出</t>
  </si>
  <si>
    <t>其他公共安全支出</t>
  </si>
  <si>
    <t>教育管理事务</t>
  </si>
  <si>
    <t>行政运行（教育管理事务）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</si>
  <si>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</si>
  <si>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</si>
  <si>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</si>
  <si>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</si>
  <si>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</si>
  <si>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</si>
  <si>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</si>
  <si>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</si>
  <si>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</si>
  <si>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</si>
  <si>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</si>
  <si>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</si>
  <si>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</si>
  <si>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干部教育</t>
  </si>
  <si>
    <t>其他进修及培训</t>
  </si>
  <si>
    <t>其他教育支出</t>
  </si>
  <si>
    <t>科学技术支出</t>
  </si>
  <si>
    <t>科学技术管理事务</t>
  </si>
  <si>
    <t>行政运行（科学技术管理事务）</t>
  </si>
  <si>
    <t>技术研究与开发</t>
  </si>
  <si>
    <t>其他技术研究与开发支出</t>
  </si>
  <si>
    <t>科学技术普及</t>
  </si>
  <si>
    <t>机构运行（科学技术普及）</t>
  </si>
  <si>
    <t>科普活动</t>
  </si>
  <si>
    <t>其他科学技术普及支出</t>
  </si>
  <si>
    <t>其他科学技术支出</t>
  </si>
  <si>
    <t>文化和旅游</t>
  </si>
  <si>
    <t>行政运行（文化）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</si>
  <si>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</si>
  <si>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</si>
  <si>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</si>
  <si>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</si>
  <si>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</si>
  <si>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</si>
  <si>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文化和旅游市场管理</t>
  </si>
  <si>
    <t>旅游宣传</t>
  </si>
  <si>
    <t>其他文化和旅游支出</t>
  </si>
  <si>
    <t>文物</t>
  </si>
  <si>
    <t>文物保护</t>
  </si>
  <si>
    <t>博物馆</t>
  </si>
  <si>
    <t>体育</t>
  </si>
  <si>
    <t>群众体育</t>
  </si>
  <si>
    <t>其他体育支出</t>
  </si>
  <si>
    <t>新闻出版电影</t>
  </si>
  <si>
    <t>电影</t>
  </si>
  <si>
    <t>其他新闻出版电影支出</t>
  </si>
  <si>
    <t>广播电视</t>
  </si>
  <si>
    <t>广播</t>
  </si>
  <si>
    <t>电视</t>
  </si>
  <si>
    <t>其他广播电视支出</t>
  </si>
  <si>
    <t>其他文化旅游体育与传媒支出</t>
  </si>
  <si>
    <t>宣传文化发展专项支出</t>
  </si>
  <si>
    <t>人力资源和社会保障管理事务</t>
  </si>
  <si>
    <t>行政运行（人力资源和社会保障管理事务）</t>
  </si>
  <si>
    <t>一般行政管理事务（人力资源和社会保障管理事务）</t>
  </si>
  <si>
    <t>综合业务管理</t>
  </si>
  <si>
    <t>就业管理事务</t>
  </si>
  <si>
    <t>社会保险经办机构</t>
  </si>
  <si>
    <t>其他人力资源和社会保障管理事务支出</t>
  </si>
  <si>
    <t>民政管理事务</t>
  </si>
  <si>
    <t>行政运行（民政管理事务）</t>
  </si>
  <si>
    <t>一般行政管理事务（民政管理事务）</t>
  </si>
  <si>
    <t>行政区划和地名管理</t>
  </si>
  <si>
    <t>其他民政管理事务支出</t>
  </si>
  <si>
    <t>行政事业单位养老支出</t>
  </si>
  <si>
    <t>对机关事业单位基本养老保险基金的补助</t>
  </si>
  <si>
    <t>就业补助</t>
  </si>
  <si>
    <t>其他就业补助支出</t>
  </si>
  <si>
    <t>抚恤</t>
  </si>
  <si>
    <t>死亡抚恤</t>
  </si>
  <si>
    <t>伤残抚恤</t>
  </si>
  <si>
    <t>义务兵优待</t>
  </si>
  <si>
    <t>其他优抚支出</t>
  </si>
  <si>
    <t>退役安置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</si>
  <si>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</si>
  <si>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</si>
  <si>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</si>
  <si>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</si>
  <si>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</si>
  <si>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</si>
  <si>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其他社会福利支出</t>
  </si>
  <si>
    <t>残疾人事业</t>
  </si>
  <si>
    <t>行政运行（残疾人事业）</t>
  </si>
  <si>
    <t>残疾人康复</t>
  </si>
  <si>
    <t>残疾人就业和扶贫</t>
  </si>
  <si>
    <t>残疾人生活和护理补贴</t>
  </si>
  <si>
    <t>其他残疾人事业支出</t>
  </si>
  <si>
    <t>最低生活保障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</si>
  <si>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</si>
  <si>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</si>
  <si>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</si>
  <si>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</si>
  <si>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</si>
  <si>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</si>
  <si>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其他生活救助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</si>
  <si>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</si>
  <si>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</si>
  <si>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</si>
  <si>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</si>
  <si>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</si>
  <si>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一般行政管理事务</t>
  </si>
  <si>
    <t>拥军优属</t>
  </si>
  <si>
    <t>事业运行</t>
  </si>
  <si>
    <t>其他退役军人事务管理支出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</si>
  <si>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</si>
  <si>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</si>
  <si>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</si>
  <si>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</si>
  <si>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卫生健康管理事务</t>
  </si>
  <si>
    <t>其他卫生健康管理事务支出</t>
  </si>
  <si>
    <t>公立医院</t>
  </si>
  <si>
    <t>综合医院</t>
  </si>
  <si>
    <t>中医（民族）医院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</si>
  <si>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</si>
  <si>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</si>
  <si>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</si>
  <si>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</si>
  <si>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</si>
  <si>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</si>
  <si>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</si>
  <si>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</si>
  <si>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基本公共卫生服务</t>
  </si>
  <si>
    <t>重大公共卫生服务</t>
  </si>
  <si>
    <t>其他公共卫生支出</t>
  </si>
  <si>
    <t>计划生育事务</t>
  </si>
  <si>
    <t>其他计划生育事务支出</t>
  </si>
  <si>
    <t>行政事业单位医疗</t>
  </si>
  <si>
    <t>其他行政事业单位医疗支出</t>
  </si>
  <si>
    <t>财政对基本医疗保险基金的补助</t>
  </si>
  <si>
    <t>财政对城乡居民基本医疗保险基金的补助</t>
  </si>
  <si>
    <t xml:space="preserve">   医疗救助</t>
  </si>
  <si>
    <t>城乡医疗救助</t>
  </si>
  <si>
    <t>优抚对象医疗</t>
  </si>
  <si>
    <t>其他优抚对象医疗支出</t>
  </si>
  <si>
    <t>医疗保障管理事务</t>
  </si>
  <si>
    <t>其他医疗保障管理事务支出</t>
  </si>
  <si>
    <t>其他卫生健康支出</t>
  </si>
  <si>
    <t>节能环保支出</t>
  </si>
  <si>
    <t>环境保护管理事务</t>
  </si>
  <si>
    <t>行政运行（环境保护管理事务）</t>
  </si>
  <si>
    <t>一般行政管理事务（环境保护管理事务）</t>
  </si>
  <si>
    <t>生态环境保护宣传</t>
  </si>
  <si>
    <t>其他环境保护管理事务支出</t>
  </si>
  <si>
    <t>环境监测与监察</t>
  </si>
  <si>
    <t>其他环境监测与监察支出</t>
  </si>
  <si>
    <t>污染防治</t>
  </si>
  <si>
    <t>水体</t>
  </si>
  <si>
    <t>其他污染防治支出</t>
  </si>
  <si>
    <t>自然生态保护</t>
  </si>
  <si>
    <t>生态保护</t>
  </si>
  <si>
    <t>农村环境保护</t>
  </si>
  <si>
    <t>其他自然生态保护支出</t>
  </si>
  <si>
    <t>天然林保护</t>
  </si>
  <si>
    <t>森林管护</t>
  </si>
  <si>
    <t>其他天然林保护支出</t>
  </si>
  <si>
    <t>污染减排</t>
  </si>
  <si>
    <t>其他污染减排支出</t>
  </si>
  <si>
    <t>能源管理事务</t>
  </si>
  <si>
    <t>农村电网建设</t>
  </si>
  <si>
    <t>其他节能环保支出</t>
  </si>
  <si>
    <t>城乡社区支出</t>
  </si>
  <si>
    <t>城乡社区管理事务</t>
  </si>
  <si>
    <t>行政运行（城乡社区管理事务）</t>
  </si>
  <si>
    <t>一般行政管理事务（城乡社区管理事务）</t>
  </si>
  <si>
    <t>机关服务（城乡社区管理事务）</t>
  </si>
  <si>
    <t>城管执法</t>
  </si>
  <si>
    <t>工程建设管理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</si>
  <si>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</si>
  <si>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</si>
  <si>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</si>
  <si>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</si>
  <si>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</si>
  <si>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</si>
  <si>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</si>
  <si>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 xml:space="preserve">      建设市场管理与监督</t>
  </si>
  <si>
    <t>其他城乡社区支出</t>
  </si>
  <si>
    <t>农业农村</t>
  </si>
  <si>
    <t>行政运行（农业）</t>
  </si>
  <si>
    <t>事业运行（农业）</t>
  </si>
  <si>
    <t>科技转化与推广服务</t>
  </si>
  <si>
    <t>病虫害控制</t>
  </si>
  <si>
    <t>农产品质量安全</t>
  </si>
  <si>
    <t>执法监管</t>
  </si>
  <si>
    <t>统计监测与信息服务</t>
  </si>
  <si>
    <t>农业生产发展</t>
  </si>
  <si>
    <t>农村社会事业</t>
  </si>
  <si>
    <t>农业资源保护修复与利用</t>
  </si>
  <si>
    <t>农村道路建设</t>
  </si>
  <si>
    <t>农田建设</t>
  </si>
  <si>
    <t>其他农业支出</t>
  </si>
  <si>
    <t>林业和草原</t>
  </si>
  <si>
    <t>一般行政管理事务（林业）</t>
  </si>
  <si>
    <t>事业机构</t>
  </si>
  <si>
    <t>森林资源培育</t>
  </si>
  <si>
    <t>森林资源管理</t>
  </si>
  <si>
    <t>动植物保护</t>
  </si>
  <si>
    <t>湿地保护</t>
  </si>
  <si>
    <t>执法与监督</t>
  </si>
  <si>
    <t>林业草原防灾减灾</t>
  </si>
  <si>
    <t>其他林业和草原支出</t>
  </si>
  <si>
    <t>水利</t>
  </si>
  <si>
    <t>行政运行（水利）</t>
  </si>
  <si>
    <t>一般行政管理事务（水利）</t>
  </si>
  <si>
    <t>水利行业业务管理</t>
  </si>
  <si>
    <t>水利工程建设（水利）</t>
  </si>
  <si>
    <t>水利工程运行与维护</t>
  </si>
  <si>
    <t>水利执法监督</t>
  </si>
  <si>
    <t>水土保持（水利）</t>
  </si>
  <si>
    <t>防汛</t>
  </si>
  <si>
    <t>抗旱</t>
  </si>
  <si>
    <t>农村水利</t>
  </si>
  <si>
    <t>江河湖库水系综合整治</t>
  </si>
  <si>
    <t>大中型水库移民后期扶持专项支出</t>
  </si>
  <si>
    <t>信息管理（水利）</t>
  </si>
  <si>
    <t>水利建设征地及移民支出</t>
  </si>
  <si>
    <t>农村人畜饮水</t>
  </si>
  <si>
    <t>其他水利支出</t>
  </si>
  <si>
    <t>扶贫</t>
  </si>
  <si>
    <t>行政运行（扶贫）</t>
  </si>
  <si>
    <t>农村基础设施建设</t>
  </si>
  <si>
    <t>其他扶贫支出</t>
  </si>
  <si>
    <t>农村综合改革</t>
  </si>
  <si>
    <t>农村公益事业建设奖补资金</t>
  </si>
  <si>
    <t>对村民委员会和村党支部的补助</t>
  </si>
  <si>
    <t>对村集体经济组织的补助</t>
  </si>
  <si>
    <t>其他农村综合改革支出</t>
  </si>
  <si>
    <t>普惠金融发展支出</t>
  </si>
  <si>
    <t>农业保险保费补贴</t>
  </si>
  <si>
    <t>创业担保贷款贴息</t>
  </si>
  <si>
    <t>其他普惠金融发展支出</t>
  </si>
  <si>
    <t>目标价格补贴</t>
  </si>
  <si>
    <t>棉花目标价格补贴</t>
  </si>
  <si>
    <t>其他农林水支出</t>
  </si>
  <si>
    <t>公路水路运输</t>
  </si>
  <si>
    <t>行政运行（公路水路运输）</t>
  </si>
  <si>
    <t>公路建设</t>
  </si>
  <si>
    <t>公路养护（公路水路运输）</t>
  </si>
  <si>
    <t>公路运输管理</t>
  </si>
  <si>
    <t>其他公路水路运输支出</t>
  </si>
  <si>
    <t>车辆购置税支出</t>
  </si>
  <si>
    <t>车辆购置税用于公路等基础设施建设支出</t>
  </si>
  <si>
    <t>车辆购置税用于农村公路建设支出</t>
  </si>
  <si>
    <t>其他交通运输支出</t>
  </si>
  <si>
    <t>公共交通运营补助</t>
  </si>
  <si>
    <t>资源勘探工业信息等支出</t>
  </si>
  <si>
    <t>国有资产监管</t>
  </si>
  <si>
    <t>行政运行（国有资产监管）</t>
  </si>
  <si>
    <t>其他国有资产监管支出</t>
  </si>
  <si>
    <t>支持中小企业发展和管理支出</t>
  </si>
  <si>
    <t>行政运行（支持中小企业发展和管理支出）</t>
  </si>
  <si>
    <t>其他支持中小企业发展和管理支出</t>
  </si>
  <si>
    <t>商业服务业等支出</t>
  </si>
  <si>
    <t>商业流通事务</t>
  </si>
  <si>
    <t>行政运行（商业流通事务）</t>
  </si>
  <si>
    <t>事业运行（商业流通事务）</t>
  </si>
  <si>
    <t>其他商业流通事务支出</t>
  </si>
  <si>
    <t>金融支出</t>
  </si>
  <si>
    <t>金融部门监管支出</t>
  </si>
  <si>
    <t>金融部门其他监管支出</t>
  </si>
  <si>
    <t>援助其他地区支出</t>
  </si>
  <si>
    <t>其他支出（援助其他地区支出）</t>
  </si>
  <si>
    <t>自然资源海洋气象等支出</t>
  </si>
  <si>
    <t>自然资源事务</t>
  </si>
  <si>
    <t>行政运行（国土资源事务）</t>
  </si>
  <si>
    <t>一般行政管理事务（国土资源事务）</t>
  </si>
  <si>
    <t>机关服务（国土资源事务）</t>
  </si>
  <si>
    <t>自然资源规划及管理</t>
  </si>
  <si>
    <t>自然资源利用与保护</t>
  </si>
  <si>
    <t>自然资源调查与确权登记</t>
  </si>
  <si>
    <t>土地资源储备支出</t>
  </si>
  <si>
    <t>地质矿产资源与环境调查</t>
  </si>
  <si>
    <t>地质勘查与矿产资源管理</t>
  </si>
  <si>
    <t>事业运行（国土资源事务）</t>
  </si>
  <si>
    <t>其他自然资源事务支出</t>
  </si>
  <si>
    <t>气象事务</t>
  </si>
  <si>
    <t>气象事业机构</t>
  </si>
  <si>
    <t>保障性安居工程支出</t>
  </si>
  <si>
    <t>其他保障性安居工程支出</t>
  </si>
  <si>
    <t>灾害防治及应急管理支出</t>
  </si>
  <si>
    <t>应急管理事务</t>
  </si>
  <si>
    <t>安全监管</t>
  </si>
  <si>
    <t>应急救援</t>
  </si>
  <si>
    <t>其他应急管理支出</t>
  </si>
  <si>
    <t>消防事务</t>
  </si>
  <si>
    <t>消防应急救援</t>
  </si>
  <si>
    <t>其他消防事务支出</t>
  </si>
  <si>
    <t>自然灾害防治</t>
  </si>
  <si>
    <t>地质灾害防治</t>
  </si>
  <si>
    <t>其他自然灾害防治支出</t>
  </si>
  <si>
    <t>自然灾害救灾及恢复重建支出</t>
  </si>
  <si>
    <t>地方自然灾害救灾补助</t>
  </si>
  <si>
    <t>预备费</t>
  </si>
  <si>
    <t>其他支出</t>
  </si>
  <si>
    <t>年初预留</t>
  </si>
  <si>
    <t>债务付息支出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</si>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</sst>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-* #,##0_-;\-* #,##0_-;_-* &quot;-&quot;_-;_-@_-"/>
    <numFmt numFmtId="178" formatCode="#,##0.000"/>
    <numFmt numFmtId="179" formatCode="\$#,##0.00;\(\$#,##0.00\)"/>
    <numFmt numFmtId="180" formatCode="&quot;$&quot;#,##0;\-&quot;$&quot;#,##0"/>
    <numFmt numFmtId="181" formatCode="_-&quot;$&quot;* #,##0_-;\-&quot;$&quot;* #,##0_-;_-&quot;$&quot;* &quot;-&quot;_-;_-@_-"/>
    <numFmt numFmtId="182" formatCode="0.0"/>
    <numFmt numFmtId="183" formatCode="&quot;$&quot;#,##0;[Red]\-&quot;$&quot;#,##0"/>
    <numFmt numFmtId="184" formatCode="#,##0;\-#,##0;&quot;-&quot;"/>
    <numFmt numFmtId="185" formatCode="_(&quot;$&quot;* #,##0.00_);_(&quot;$&quot;* \(#,##0.00\);_(&quot;$&quot;* &quot;-&quot;??_);_(@_)"/>
    <numFmt numFmtId="186" formatCode="#,##0;\(#,##0\)"/>
    <numFmt numFmtId="187" formatCode="\$#,##0;\(\$#,##0\)"/>
    <numFmt numFmtId="188" formatCode="#,##0.0000"/>
  </numFmts>
  <fonts count="25">
    <font>
      <sz val="12"/>
      <name val="宋体"/>
      <charset val="134"/>
    </font>
    <font>
      <sz val="9"/>
      <color indexed="8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sz val="12"/>
      <name val="??¨??"/>
      <charset val="134"/>
    </font>
    <font>
      <sz val="12"/>
      <name val="官帕眉"/>
      <charset val="134"/>
    </font>
    <font>
      <sz val="12"/>
      <name val="Courier"/>
      <family val="3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78">
    <xf numFmtId="0" fontId="0" fillId="0" borderId="0"/>
    <xf numFmtId="1" fontId="6" fillId="0" borderId="1">
      <alignment vertical="center"/>
      <protection locked="0"/>
    </xf>
    <xf numFmtId="181" fontId="24" fillId="0" borderId="0" applyFont="0" applyFill="0" applyBorder="0" applyAlignment="0" applyProtection="0"/>
    <xf numFmtId="0" fontId="7" fillId="0" borderId="0">
      <alignment vertical="center"/>
    </xf>
    <xf numFmtId="0" fontId="24" fillId="0" borderId="0"/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43" fontId="24" fillId="0" borderId="0" applyFont="0" applyFill="0" applyBorder="0" applyAlignment="0" applyProtection="0"/>
    <xf numFmtId="0" fontId="5" fillId="0" borderId="0">
      <alignment vertical="center"/>
    </xf>
    <xf numFmtId="41" fontId="24" fillId="0" borderId="0" applyFont="0" applyFill="0" applyBorder="0" applyAlignment="0" applyProtection="0"/>
    <xf numFmtId="0" fontId="5" fillId="0" borderId="0">
      <alignment vertical="center"/>
    </xf>
    <xf numFmtId="0" fontId="7" fillId="0" borderId="0">
      <alignment vertical="center"/>
    </xf>
    <xf numFmtId="41" fontId="24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/>
    <xf numFmtId="0" fontId="4" fillId="0" borderId="0"/>
    <xf numFmtId="43" fontId="24" fillId="0" borderId="0" applyFont="0" applyFill="0" applyBorder="0" applyAlignment="0" applyProtection="0">
      <alignment vertical="center"/>
    </xf>
    <xf numFmtId="0" fontId="24" fillId="0" borderId="0"/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1" fontId="24" fillId="0" borderId="0" applyFont="0" applyFill="0" applyBorder="0" applyAlignment="0" applyProtection="0"/>
    <xf numFmtId="0" fontId="6" fillId="0" borderId="1">
      <alignment horizontal="distributed" vertical="center" wrapText="1"/>
    </xf>
    <xf numFmtId="0" fontId="24" fillId="0" borderId="0"/>
    <xf numFmtId="177" fontId="24" fillId="0" borderId="0" applyFont="0" applyFill="0" applyBorder="0" applyAlignment="0" applyProtection="0">
      <alignment vertical="center"/>
    </xf>
    <xf numFmtId="0" fontId="24" fillId="0" borderId="0"/>
    <xf numFmtId="41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4" fillId="0" borderId="0"/>
    <xf numFmtId="184" fontId="12" fillId="0" borderId="0" applyFill="0" applyBorder="0" applyAlignment="0"/>
    <xf numFmtId="0" fontId="24" fillId="0" borderId="0"/>
    <xf numFmtId="0" fontId="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41" fontId="24" fillId="0" borderId="0" applyFont="0" applyFill="0" applyBorder="0" applyAlignment="0" applyProtection="0"/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41" fontId="24" fillId="0" borderId="0" applyFont="0" applyFill="0" applyBorder="0" applyAlignment="0" applyProtection="0"/>
    <xf numFmtId="0" fontId="24" fillId="0" borderId="0"/>
    <xf numFmtId="0" fontId="12" fillId="0" borderId="0" applyNumberFormat="0" applyFill="0" applyBorder="0" applyAlignment="0" applyProtection="0">
      <alignment vertical="top"/>
    </xf>
    <xf numFmtId="41" fontId="24" fillId="0" borderId="0" applyFont="0" applyFill="0" applyBorder="0" applyAlignment="0" applyProtection="0"/>
    <xf numFmtId="182" fontId="6" fillId="0" borderId="1">
      <alignment vertical="center"/>
      <protection locked="0"/>
    </xf>
    <xf numFmtId="41" fontId="24" fillId="0" borderId="0" applyFont="0" applyFill="0" applyBorder="0" applyAlignment="0" applyProtection="0"/>
    <xf numFmtId="186" fontId="14" fillId="0" borderId="0"/>
    <xf numFmtId="0" fontId="5" fillId="0" borderId="0">
      <alignment vertical="center"/>
    </xf>
    <xf numFmtId="4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5" fillId="0" borderId="0">
      <alignment vertical="center"/>
    </xf>
    <xf numFmtId="179" fontId="14" fillId="0" borderId="0"/>
    <xf numFmtId="0" fontId="24" fillId="0" borderId="0"/>
    <xf numFmtId="0" fontId="15" fillId="0" borderId="0" applyProtection="0"/>
    <xf numFmtId="187" fontId="14" fillId="0" borderId="0"/>
    <xf numFmtId="0" fontId="5" fillId="0" borderId="0">
      <alignment vertical="center"/>
    </xf>
    <xf numFmtId="0" fontId="5" fillId="0" borderId="0">
      <alignment vertical="center"/>
    </xf>
    <xf numFmtId="2" fontId="15" fillId="0" borderId="0" applyProtection="0"/>
    <xf numFmtId="0" fontId="7" fillId="0" borderId="0">
      <alignment vertical="center"/>
    </xf>
    <xf numFmtId="0" fontId="16" fillId="0" borderId="6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6" fillId="0" borderId="3">
      <alignment horizontal="left" vertical="center"/>
    </xf>
    <xf numFmtId="0" fontId="16" fillId="0" borderId="3">
      <alignment horizontal="left" vertical="center"/>
    </xf>
    <xf numFmtId="0" fontId="17" fillId="0" borderId="0" applyProtection="0"/>
    <xf numFmtId="0" fontId="16" fillId="0" borderId="0" applyProtection="0"/>
    <xf numFmtId="37" fontId="18" fillId="0" borderId="0"/>
    <xf numFmtId="0" fontId="19" fillId="0" borderId="0"/>
    <xf numFmtId="0" fontId="20" fillId="0" borderId="0"/>
    <xf numFmtId="0" fontId="24" fillId="0" borderId="0">
      <alignment vertical="center"/>
    </xf>
    <xf numFmtId="1" fontId="4" fillId="0" borderId="0"/>
    <xf numFmtId="0" fontId="24" fillId="0" borderId="0" applyNumberFormat="0" applyFill="0" applyBorder="0" applyAlignment="0" applyProtection="0"/>
    <xf numFmtId="0" fontId="15" fillId="0" borderId="7" applyProtection="0"/>
    <xf numFmtId="0" fontId="6" fillId="0" borderId="1">
      <alignment horizontal="distributed" vertical="center" wrapText="1"/>
    </xf>
    <xf numFmtId="0" fontId="15" fillId="0" borderId="7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6" fillId="0" borderId="1">
      <alignment horizontal="distributed" vertical="center" wrapText="1"/>
    </xf>
    <xf numFmtId="0" fontId="24" fillId="0" borderId="0"/>
    <xf numFmtId="0" fontId="24" fillId="0" borderId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0"/>
    <xf numFmtId="0" fontId="24" fillId="0" borderId="0"/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" fontId="6" fillId="0" borderId="1">
      <alignment vertical="center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 applyNumberForma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182" fontId="6" fillId="0" borderId="1">
      <alignment vertical="center"/>
      <protection locked="0"/>
    </xf>
    <xf numFmtId="0" fontId="24" fillId="0" borderId="0"/>
    <xf numFmtId="0" fontId="24" fillId="0" borderId="0"/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182" fontId="6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182" fontId="6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1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7" fillId="0" borderId="0">
      <alignment vertical="center"/>
    </xf>
    <xf numFmtId="0" fontId="24" fillId="0" borderId="0"/>
    <xf numFmtId="0" fontId="24" fillId="0" borderId="0"/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7" fillId="0" borderId="0">
      <alignment vertical="center"/>
    </xf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2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188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4" fillId="0" borderId="0"/>
    <xf numFmtId="41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177" fontId="24" fillId="0" borderId="0" applyFont="0" applyFill="0" applyBorder="0" applyAlignment="0" applyProtection="0">
      <alignment vertical="center"/>
    </xf>
    <xf numFmtId="0" fontId="22" fillId="0" borderId="0"/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0" fontId="23" fillId="0" borderId="0"/>
    <xf numFmtId="0" fontId="23" fillId="0" borderId="0"/>
    <xf numFmtId="0" fontId="23" fillId="0" borderId="0"/>
    <xf numFmtId="182" fontId="6" fillId="0" borderId="1">
      <alignment vertical="center"/>
      <protection locked="0"/>
    </xf>
    <xf numFmtId="182" fontId="6" fillId="0" borderId="1">
      <alignment vertical="center"/>
      <protection locked="0"/>
    </xf>
    <xf numFmtId="182" fontId="6" fillId="0" borderId="1">
      <alignment vertical="center"/>
      <protection locked="0"/>
    </xf>
    <xf numFmtId="182" fontId="6" fillId="0" borderId="1">
      <alignment vertical="center"/>
      <protection locked="0"/>
    </xf>
    <xf numFmtId="0" fontId="4" fillId="0" borderId="0"/>
  </cellStyleXfs>
  <cellXfs count="34">
    <xf numFmtId="0" fontId="0" fillId="0" borderId="0" xfId="0"/>
    <xf numFmtId="0" fontId="0" fillId="0" borderId="0" xfId="0" applyBorder="1"/>
    <xf numFmtId="49" fontId="5" fillId="0" borderId="4" xfId="210" applyNumberFormat="1" applyFont="1" applyFill="1" applyBorder="1" applyAlignment="1" applyProtection="1">
      <alignment horizontal="left" vertical="center"/>
    </xf>
    <xf numFmtId="49" fontId="5" fillId="0" borderId="1" xfId="210" applyNumberFormat="1" applyFont="1" applyFill="1" applyBorder="1" applyAlignment="1" applyProtection="1">
      <alignment horizontal="left" vertical="center"/>
    </xf>
    <xf numFmtId="176" fontId="5" fillId="0" borderId="1" xfId="8" applyNumberFormat="1" applyFont="1" applyFill="1" applyBorder="1" applyAlignment="1" applyProtection="1">
      <alignment horizontal="right" vertical="center"/>
    </xf>
    <xf numFmtId="176" fontId="5" fillId="0" borderId="1" xfId="8" applyNumberFormat="1" applyFont="1" applyBorder="1" applyAlignment="1">
      <alignment horizontal="right" vertical="center"/>
    </xf>
    <xf numFmtId="0" fontId="5" fillId="0" borderId="4" xfId="210" applyNumberFormat="1" applyFont="1" applyFill="1" applyBorder="1" applyAlignment="1" applyProtection="1">
      <alignment horizontal="left" vertical="center"/>
    </xf>
    <xf numFmtId="49" fontId="5" fillId="0" borderId="1" xfId="210" applyNumberFormat="1" applyFont="1" applyFill="1" applyBorder="1" applyAlignment="1" applyProtection="1">
      <alignment vertical="center"/>
    </xf>
    <xf numFmtId="49" fontId="5" fillId="0" borderId="1" xfId="210" applyNumberFormat="1" applyFont="1" applyFill="1" applyBorder="1" applyAlignment="1" applyProtection="1">
      <alignment horizontal="left" vertical="center" indent="1"/>
    </xf>
    <xf numFmtId="49" fontId="5" fillId="0" borderId="1" xfId="210" applyNumberFormat="1" applyFont="1" applyFill="1" applyBorder="1" applyAlignment="1" applyProtection="1">
      <alignment horizontal="left" vertical="center" indent="2"/>
    </xf>
    <xf numFmtId="0" fontId="1" fillId="0" borderId="0" xfId="210" applyFont="1" applyFill="1" applyAlignment="1">
      <alignment vertical="center"/>
    </xf>
    <xf numFmtId="0" fontId="5" fillId="0" borderId="0" xfId="210" applyFill="1"/>
    <xf numFmtId="0" fontId="3" fillId="0" borderId="0" xfId="0" applyFont="1"/>
    <xf numFmtId="0" fontId="5" fillId="0" borderId="0" xfId="210"/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left"/>
    </xf>
    <xf numFmtId="0" fontId="5" fillId="0" borderId="0" xfId="210" applyFill="1"/>
    <xf numFmtId="0" fontId="3" fillId="0" borderId="0" xfId="210" applyNumberFormat="1" applyFont="1" applyFill="1" applyAlignment="1" applyProtection="1">
      <alignment horizontal="left" vertical="center"/>
    </xf>
    <xf numFmtId="0" fontId="3" fillId="0" borderId="0" xfId="210" applyFont="1" applyFill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176" fontId="5" fillId="0" borderId="1" xfId="8" applyNumberFormat="1" applyFont="1" applyFill="1" applyBorder="1" applyAlignment="1">
      <alignment horizontal="right" vertical="center"/>
    </xf>
    <xf numFmtId="0" fontId="1" fillId="3" borderId="0" xfId="210" applyFont="1" applyFill="1" applyAlignment="1">
      <alignment vertical="center"/>
    </xf>
    <xf numFmtId="0" fontId="5" fillId="2" borderId="4" xfId="210" applyNumberFormat="1" applyFont="1" applyFill="1" applyBorder="1" applyAlignment="1" applyProtection="1">
      <alignment horizontal="left" vertical="center"/>
    </xf>
    <xf numFmtId="49" fontId="5" fillId="2" borderId="1" xfId="210" applyNumberFormat="1" applyFont="1" applyFill="1" applyBorder="1" applyAlignment="1" applyProtection="1">
      <alignment horizontal="left" vertical="center" indent="2"/>
    </xf>
    <xf numFmtId="176" fontId="5" fillId="2" borderId="1" xfId="8" applyNumberFormat="1" applyFont="1" applyFill="1" applyBorder="1" applyAlignment="1" applyProtection="1">
      <alignment horizontal="right" vertical="center"/>
    </xf>
    <xf numFmtId="176" fontId="5" fillId="2" borderId="1" xfId="8" applyNumberFormat="1" applyFont="1" applyFill="1" applyBorder="1" applyAlignment="1">
      <alignment horizontal="right" vertical="center"/>
    </xf>
    <xf numFmtId="0" fontId="1" fillId="2" borderId="0" xfId="210" applyFont="1" applyFill="1" applyAlignment="1">
      <alignment vertical="center"/>
    </xf>
    <xf numFmtId="0" fontId="3" fillId="2" borderId="0" xfId="0" applyFont="1" applyFill="1"/>
    <xf numFmtId="0" fontId="2" fillId="0" borderId="0" xfId="210" applyNumberFormat="1" applyFont="1" applyFill="1" applyAlignment="1" applyProtection="1">
      <alignment horizontal="center" vertical="center"/>
    </xf>
    <xf numFmtId="0" fontId="3" fillId="0" borderId="2" xfId="210" applyNumberFormat="1" applyFont="1" applyFill="1" applyBorder="1" applyAlignment="1" applyProtection="1">
      <alignment horizontal="center" vertical="center" wrapText="1"/>
    </xf>
    <xf numFmtId="0" fontId="3" fillId="0" borderId="5" xfId="210" applyNumberFormat="1" applyFont="1" applyFill="1" applyBorder="1" applyAlignment="1" applyProtection="1">
      <alignment horizontal="center" vertical="center" wrapText="1"/>
    </xf>
    <xf numFmtId="0" fontId="3" fillId="0" borderId="1" xfId="210" applyNumberFormat="1" applyFont="1" applyFill="1" applyBorder="1" applyAlignment="1" applyProtection="1">
      <alignment horizontal="center" vertical="center" wrapText="1"/>
    </xf>
  </cellXfs>
  <cellStyles count="278">
    <cellStyle name="_ET_STYLE_NoName_00_" xfId="17"/>
    <cellStyle name="20% - 强调文字颜色 6 2" xfId="39"/>
    <cellStyle name="20% - 强调文字颜色 6 2 2" xfId="40"/>
    <cellStyle name="20% - 强调文字颜色 6 2 2 2" xfId="38"/>
    <cellStyle name="20% - 强调文字颜色 6 2 3" xfId="37"/>
    <cellStyle name="60% - 强调文字颜色 2 2" xfId="44"/>
    <cellStyle name="60% - 强调文字颜色 2 2 2" xfId="15"/>
    <cellStyle name="60% - 强调文字颜色 2 2 2 2" xfId="20"/>
    <cellStyle name="60% - 强调文字颜色 2 2 3" xfId="36"/>
    <cellStyle name="Calc Currency (0)" xfId="34"/>
    <cellStyle name="ColLevel_0" xfId="48"/>
    <cellStyle name="Comma [0]" xfId="46"/>
    <cellStyle name="Comma [0] 2" xfId="13"/>
    <cellStyle name="Comma [0] 2 2" xfId="42"/>
    <cellStyle name="Comma [0] 3" xfId="10"/>
    <cellStyle name="Comma [0] 3 2" xfId="49"/>
    <cellStyle name="Comma [0] 4" xfId="51"/>
    <cellStyle name="comma zerodec" xfId="52"/>
    <cellStyle name="Comma_1995" xfId="54"/>
    <cellStyle name="Currency [0]" xfId="26"/>
    <cellStyle name="Currency [0] 2" xfId="55"/>
    <cellStyle name="Currency [0] 2 2" xfId="56"/>
    <cellStyle name="Currency [0] 3" xfId="57"/>
    <cellStyle name="Currency [0] 3 2" xfId="2"/>
    <cellStyle name="Currency [0] 4" xfId="58"/>
    <cellStyle name="Currency_1995" xfId="59"/>
    <cellStyle name="Currency1" xfId="61"/>
    <cellStyle name="Date" xfId="63"/>
    <cellStyle name="Dollar (zero dec)" xfId="64"/>
    <cellStyle name="Fixed" xfId="67"/>
    <cellStyle name="Header1" xfId="69"/>
    <cellStyle name="Header2" xfId="70"/>
    <cellStyle name="Header2 2" xfId="71"/>
    <cellStyle name="Header2 3" xfId="72"/>
    <cellStyle name="HEADING1" xfId="73"/>
    <cellStyle name="HEADING2" xfId="74"/>
    <cellStyle name="no dec" xfId="75"/>
    <cellStyle name="Norma,_laroux_4_营业在建 (2)_E21" xfId="76"/>
    <cellStyle name="Normal_#10-Headcount" xfId="77"/>
    <cellStyle name="Percent_laroux" xfId="79"/>
    <cellStyle name="RowLevel_0" xfId="80"/>
    <cellStyle name="Total" xfId="81"/>
    <cellStyle name="Total 2" xfId="83"/>
    <cellStyle name="百分比 2" xfId="84"/>
    <cellStyle name="百分比 3" xfId="85"/>
    <cellStyle name="表标题" xfId="87"/>
    <cellStyle name="表标题 2" xfId="88"/>
    <cellStyle name="表标题 2 2" xfId="27"/>
    <cellStyle name="表标题 2 2 2" xfId="89"/>
    <cellStyle name="表标题 2 3" xfId="90"/>
    <cellStyle name="表标题 3" xfId="82"/>
    <cellStyle name="表标题 3 2" xfId="91"/>
    <cellStyle name="表标题 4" xfId="92"/>
    <cellStyle name="差_★2014年预算表格（向人大报告20140218）" xfId="95"/>
    <cellStyle name="差_★2014年预算表格（向人大报告20140218） 2" xfId="99"/>
    <cellStyle name="差_★2014年预算表格（向人大报告20140218） 2 2" xfId="102"/>
    <cellStyle name="差_★2014年预算表格（向人大报告20140218） 3" xfId="14"/>
    <cellStyle name="常规" xfId="0" builtinId="0"/>
    <cellStyle name="常规 10" xfId="105"/>
    <cellStyle name="常规 10 2" xfId="106"/>
    <cellStyle name="常规 11" xfId="107"/>
    <cellStyle name="常规 11 2" xfId="108"/>
    <cellStyle name="常规 12" xfId="109"/>
    <cellStyle name="常规 12 2" xfId="110"/>
    <cellStyle name="常规 13" xfId="60"/>
    <cellStyle name="常规 13 2" xfId="111"/>
    <cellStyle name="常规 14" xfId="112"/>
    <cellStyle name="常规 14 2" xfId="113"/>
    <cellStyle name="常规 15" xfId="115"/>
    <cellStyle name="常规 15 2" xfId="117"/>
    <cellStyle name="常规 16" xfId="119"/>
    <cellStyle name="常规 16 2" xfId="104"/>
    <cellStyle name="常规 17" xfId="101"/>
    <cellStyle name="常规 17 2" xfId="121"/>
    <cellStyle name="常规 18" xfId="123"/>
    <cellStyle name="常规 18 2" xfId="125"/>
    <cellStyle name="常规 19" xfId="127"/>
    <cellStyle name="常规 19 2" xfId="130"/>
    <cellStyle name="常规 2" xfId="132"/>
    <cellStyle name="常规 2 10" xfId="133"/>
    <cellStyle name="常规 2 11" xfId="134"/>
    <cellStyle name="常规 2 2" xfId="53"/>
    <cellStyle name="常规 2 2 2" xfId="137"/>
    <cellStyle name="常规 2 2 2 2" xfId="139"/>
    <cellStyle name="常规 2 2 2 2 2" xfId="141"/>
    <cellStyle name="常规 2 2 2 3" xfId="142"/>
    <cellStyle name="常规 2 2 3" xfId="144"/>
    <cellStyle name="常规 2 2 3 2" xfId="145"/>
    <cellStyle name="常规 2 2 4" xfId="4"/>
    <cellStyle name="常规 2 2 4 2" xfId="62"/>
    <cellStyle name="常规 2 2 5" xfId="147"/>
    <cellStyle name="常规 2 2 5 2" xfId="148"/>
    <cellStyle name="常规 2 2 6" xfId="149"/>
    <cellStyle name="常规 2 3" xfId="150"/>
    <cellStyle name="常规 2 3 2" xfId="151"/>
    <cellStyle name="常规 2 3 2 2" xfId="152"/>
    <cellStyle name="常规 2 3 3" xfId="153"/>
    <cellStyle name="常规 2 4" xfId="154"/>
    <cellStyle name="常规 2 4 2" xfId="156"/>
    <cellStyle name="常规 2 4 2 2" xfId="157"/>
    <cellStyle name="常规 2 4 3" xfId="158"/>
    <cellStyle name="常规 2 4 3 2" xfId="161"/>
    <cellStyle name="常规 2 4 4" xfId="140"/>
    <cellStyle name="常规 2 5" xfId="163"/>
    <cellStyle name="常规 2 5 2" xfId="164"/>
    <cellStyle name="常规 2 5 2 2" xfId="166"/>
    <cellStyle name="常规 2 5 3" xfId="167"/>
    <cellStyle name="常规 2 5 3 2" xfId="33"/>
    <cellStyle name="常规 2 5 4" xfId="168"/>
    <cellStyle name="常规 2 6" xfId="169"/>
    <cellStyle name="常规 2 6 2" xfId="170"/>
    <cellStyle name="常规 2 7" xfId="171"/>
    <cellStyle name="常规 2 7 2" xfId="172"/>
    <cellStyle name="常规 2 8" xfId="173"/>
    <cellStyle name="常规 2 8 2" xfId="174"/>
    <cellStyle name="常规 2 9" xfId="175"/>
    <cellStyle name="常规 20" xfId="114"/>
    <cellStyle name="常规 20 2" xfId="116"/>
    <cellStyle name="常规 21" xfId="118"/>
    <cellStyle name="常规 21 2" xfId="103"/>
    <cellStyle name="常规 22" xfId="100"/>
    <cellStyle name="常规 22 2" xfId="120"/>
    <cellStyle name="常规 23" xfId="122"/>
    <cellStyle name="常规 23 2" xfId="124"/>
    <cellStyle name="常规 24" xfId="126"/>
    <cellStyle name="常规 24 2" xfId="129"/>
    <cellStyle name="常规 25" xfId="178"/>
    <cellStyle name="常规 25 2" xfId="181"/>
    <cellStyle name="常规 26" xfId="24"/>
    <cellStyle name="常规 26 2" xfId="7"/>
    <cellStyle name="常规 27" xfId="183"/>
    <cellStyle name="常规 27 2" xfId="185"/>
    <cellStyle name="常规 28" xfId="187"/>
    <cellStyle name="常规 28 2" xfId="66"/>
    <cellStyle name="常规 29" xfId="160"/>
    <cellStyle name="常规 29 2" xfId="189"/>
    <cellStyle name="常规 3" xfId="190"/>
    <cellStyle name="常规 3 2" xfId="191"/>
    <cellStyle name="常规 3 2 2" xfId="192"/>
    <cellStyle name="常规 3 2 2 2" xfId="193"/>
    <cellStyle name="常规 3 2 3" xfId="194"/>
    <cellStyle name="常规 3 2 3 2" xfId="195"/>
    <cellStyle name="常规 3 2 4" xfId="196"/>
    <cellStyle name="常规 3 2 4 2" xfId="197"/>
    <cellStyle name="常规 3 2 5" xfId="198"/>
    <cellStyle name="常规 3 3" xfId="199"/>
    <cellStyle name="常规 3 3 2" xfId="200"/>
    <cellStyle name="常规 3 3 2 2" xfId="201"/>
    <cellStyle name="常规 3 3 3" xfId="47"/>
    <cellStyle name="常规 3 3 3 2" xfId="202"/>
    <cellStyle name="常规 3 3 4" xfId="131"/>
    <cellStyle name="常规 3 4" xfId="78"/>
    <cellStyle name="常规 3 4 2" xfId="203"/>
    <cellStyle name="常规 3 4 2 2" xfId="204"/>
    <cellStyle name="常规 3 4 3" xfId="5"/>
    <cellStyle name="常规 3 4 3 2" xfId="30"/>
    <cellStyle name="常规 3 4 4" xfId="205"/>
    <cellStyle name="常规 3 5" xfId="206"/>
    <cellStyle name="常规 3 5 2" xfId="68"/>
    <cellStyle name="常规 3 6" xfId="45"/>
    <cellStyle name="常规 3 6 2" xfId="12"/>
    <cellStyle name="常规 3 7" xfId="207"/>
    <cellStyle name="常规 3 8" xfId="208"/>
    <cellStyle name="常规 30" xfId="177"/>
    <cellStyle name="常规 30 2" xfId="180"/>
    <cellStyle name="常规 31" xfId="23"/>
    <cellStyle name="常规 31 2" xfId="6"/>
    <cellStyle name="常规 32" xfId="182"/>
    <cellStyle name="常规 32 2" xfId="184"/>
    <cellStyle name="常规 33" xfId="186"/>
    <cellStyle name="常规 33 2" xfId="65"/>
    <cellStyle name="常规 34" xfId="159"/>
    <cellStyle name="常规 34 2" xfId="188"/>
    <cellStyle name="常规 35" xfId="210"/>
    <cellStyle name="常规 35 2" xfId="211"/>
    <cellStyle name="常规 36" xfId="213"/>
    <cellStyle name="常规 36 2" xfId="214"/>
    <cellStyle name="常规 37" xfId="136"/>
    <cellStyle name="常规 37 2" xfId="138"/>
    <cellStyle name="常规 38" xfId="143"/>
    <cellStyle name="常规 39" xfId="3"/>
    <cellStyle name="常规 4" xfId="215"/>
    <cellStyle name="常规 4 2" xfId="216"/>
    <cellStyle name="常规 4 2 2" xfId="94"/>
    <cellStyle name="常规 4 2 2 2" xfId="98"/>
    <cellStyle name="常规 4 2 3" xfId="218"/>
    <cellStyle name="常规 4 2 3 2" xfId="220"/>
    <cellStyle name="常规 4 2 4" xfId="222"/>
    <cellStyle name="常规 4 3" xfId="223"/>
    <cellStyle name="常规 4 3 2" xfId="225"/>
    <cellStyle name="常规 4 3 2 2" xfId="226"/>
    <cellStyle name="常规 4 3 3" xfId="227"/>
    <cellStyle name="常规 4 4" xfId="93"/>
    <cellStyle name="常规 4 4 2" xfId="97"/>
    <cellStyle name="常规 4 5" xfId="217"/>
    <cellStyle name="常规 4 5 2" xfId="219"/>
    <cellStyle name="常规 4 6" xfId="221"/>
    <cellStyle name="常规 4 6 2" xfId="228"/>
    <cellStyle name="常规 4 7" xfId="229"/>
    <cellStyle name="常规 40" xfId="209"/>
    <cellStyle name="常规 41" xfId="212"/>
    <cellStyle name="常规 42" xfId="135"/>
    <cellStyle name="常规 5" xfId="43"/>
    <cellStyle name="常规 5 2" xfId="16"/>
    <cellStyle name="常规 5 2 2" xfId="19"/>
    <cellStyle name="常规 5 3" xfId="35"/>
    <cellStyle name="常规 5 3 2" xfId="230"/>
    <cellStyle name="常规 5 4" xfId="224"/>
    <cellStyle name="常规 6" xfId="11"/>
    <cellStyle name="常规 6 2" xfId="231"/>
    <cellStyle name="常规 6 2 2" xfId="232"/>
    <cellStyle name="常规 6 3" xfId="233"/>
    <cellStyle name="常规 6 3 2" xfId="234"/>
    <cellStyle name="常规 6 4" xfId="96"/>
    <cellStyle name="常规 7" xfId="235"/>
    <cellStyle name="常规 7 2" xfId="236"/>
    <cellStyle name="常规 7 2 2" xfId="237"/>
    <cellStyle name="常规 7 3" xfId="9"/>
    <cellStyle name="常规 8" xfId="238"/>
    <cellStyle name="常规 8 2" xfId="28"/>
    <cellStyle name="常规 8 3" xfId="25"/>
    <cellStyle name="常规 9" xfId="240"/>
    <cellStyle name="常规 9 2" xfId="241"/>
    <cellStyle name="分级显示行_1_13区汇总" xfId="155"/>
    <cellStyle name="归盒啦_95" xfId="243"/>
    <cellStyle name="好_★2014年预算表格（向人大报告20140218）" xfId="244"/>
    <cellStyle name="好_★2014年预算表格（向人大报告20140218） 2" xfId="245"/>
    <cellStyle name="好_★2014年预算表格（向人大报告20140218） 2 2" xfId="246"/>
    <cellStyle name="好_★2014年预算表格（向人大报告20140218） 2 2 2" xfId="22"/>
    <cellStyle name="好_★2014年预算表格（向人大报告20140218） 2 3" xfId="247"/>
    <cellStyle name="好_★2014年预算表格（向人大报告20140218） 3" xfId="21"/>
    <cellStyle name="后继超链接" xfId="41"/>
    <cellStyle name="后继超链接 2" xfId="242"/>
    <cellStyle name="后继超链接 2 2" xfId="239"/>
    <cellStyle name="后继超链接 2 3" xfId="248"/>
    <cellStyle name="后继超链接 3" xfId="128"/>
    <cellStyle name="霓付 [0]_95" xfId="249"/>
    <cellStyle name="霓付_95" xfId="250"/>
    <cellStyle name="烹拳 [0]_95" xfId="251"/>
    <cellStyle name="烹拳_95" xfId="252"/>
    <cellStyle name="普通_“三部” (2)" xfId="253"/>
    <cellStyle name="千分位[0]_F01-1" xfId="254"/>
    <cellStyle name="千分位_97-917" xfId="255"/>
    <cellStyle name="千位[0]_，" xfId="86"/>
    <cellStyle name="千位_，" xfId="256"/>
    <cellStyle name="千位分隔" xfId="8" builtinId="3"/>
    <cellStyle name="千位分隔 2" xfId="257"/>
    <cellStyle name="千位分隔 2 2" xfId="258"/>
    <cellStyle name="千位分隔 2 3" xfId="259"/>
    <cellStyle name="千位分隔 3" xfId="260"/>
    <cellStyle name="千位分隔 3 2" xfId="18"/>
    <cellStyle name="千位分隔 4" xfId="261"/>
    <cellStyle name="千位分隔[0] 2" xfId="29"/>
    <cellStyle name="千位分隔[0] 2 2" xfId="262"/>
    <cellStyle name="千位分隔[0] 3" xfId="31"/>
    <cellStyle name="千位分隔[0] 3 2" xfId="162"/>
    <cellStyle name="千位分隔[0] 4" xfId="32"/>
    <cellStyle name="钎霖_4岿角利" xfId="263"/>
    <cellStyle name="数字" xfId="264"/>
    <cellStyle name="数字 2" xfId="265"/>
    <cellStyle name="数字 2 2" xfId="266"/>
    <cellStyle name="数字 2 2 2" xfId="146"/>
    <cellStyle name="数字 2 3" xfId="267"/>
    <cellStyle name="数字 3" xfId="268"/>
    <cellStyle name="数字 3 2" xfId="1"/>
    <cellStyle name="数字 4" xfId="269"/>
    <cellStyle name="未定义" xfId="270"/>
    <cellStyle name="未定义 2" xfId="271"/>
    <cellStyle name="未定义 2 2" xfId="272"/>
    <cellStyle name="小数" xfId="176"/>
    <cellStyle name="小数 2" xfId="179"/>
    <cellStyle name="小数 2 2" xfId="273"/>
    <cellStyle name="小数 2 2 2" xfId="50"/>
    <cellStyle name="小数 2 3" xfId="274"/>
    <cellStyle name="小数 3" xfId="275"/>
    <cellStyle name="小数 3 2" xfId="276"/>
    <cellStyle name="小数 4" xfId="165"/>
    <cellStyle name="样式 1" xfId="2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19968;&#33324;&#20844;&#20849;&#39044;&#31639;&#24213;&#34920;\&#37096;&#38376;&#39044;&#31639;_&#25903;&#20986;&#26469;&#28304;1223&#34920;&#21313;&#2010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  <sheetName val="RecoveredExternalLink1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九"/>
      <sheetName val="Book2"/>
    </sheetNames>
    <definedNames>
      <definedName name="Module.Prix_SMC"/>
      <definedName name="Prix_SMC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支出功能-来源"/>
      <sheetName val="基本支出-来源"/>
      <sheetName val="项目支出-来源"/>
      <sheetName val="Sheet1"/>
      <sheetName val="一般转移支付（表八与表十一差额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代码</v>
          </cell>
          <cell r="B1" t="str">
            <v>科目</v>
          </cell>
          <cell r="C1" t="str">
            <v>一般转移支付</v>
          </cell>
          <cell r="D1" t="str">
            <v>金额</v>
          </cell>
        </row>
        <row r="2">
          <cell r="A2">
            <v>2011099</v>
          </cell>
          <cell r="B2" t="str">
            <v>其他人力资源事务支出</v>
          </cell>
          <cell r="C2" t="str">
            <v>高校毕业生三支一扶补助</v>
          </cell>
          <cell r="D2">
            <v>169</v>
          </cell>
        </row>
        <row r="3">
          <cell r="A3">
            <v>2013499</v>
          </cell>
          <cell r="B3" t="str">
            <v>其他统战事务支出</v>
          </cell>
          <cell r="C3" t="str">
            <v>少数民族资金</v>
          </cell>
          <cell r="D3">
            <v>7</v>
          </cell>
        </row>
        <row r="4">
          <cell r="A4">
            <v>2050201</v>
          </cell>
          <cell r="B4" t="str">
            <v>学前教育</v>
          </cell>
          <cell r="C4" t="str">
            <v>学前教育资助补助经费</v>
          </cell>
          <cell r="D4">
            <v>1513</v>
          </cell>
        </row>
        <row r="5">
          <cell r="A5">
            <v>2050302</v>
          </cell>
          <cell r="B5" t="str">
            <v>中等职业教育</v>
          </cell>
          <cell r="C5" t="str">
            <v>中等职业学校国家助学金和免学费补助经费</v>
          </cell>
          <cell r="D5">
            <v>92</v>
          </cell>
        </row>
        <row r="6">
          <cell r="A6">
            <v>2070205</v>
          </cell>
          <cell r="B6" t="str">
            <v>博物馆</v>
          </cell>
          <cell r="C6" t="str">
            <v>博物馆免费开放中央补助金</v>
          </cell>
          <cell r="D6">
            <v>50</v>
          </cell>
        </row>
        <row r="7">
          <cell r="A7">
            <v>2070805</v>
          </cell>
          <cell r="B7" t="str">
            <v>电视</v>
          </cell>
          <cell r="C7" t="str">
            <v>中央补助地方公共文化服务体系建设</v>
          </cell>
          <cell r="D7">
            <v>612</v>
          </cell>
        </row>
        <row r="8">
          <cell r="A8">
            <v>2080507</v>
          </cell>
          <cell r="B8" t="str">
            <v>对机关事业单位基本养老保险基金的补助</v>
          </cell>
          <cell r="C8" t="str">
            <v>机关事业单位养老保险制度改革补助</v>
          </cell>
          <cell r="D8">
            <v>2091</v>
          </cell>
        </row>
        <row r="9">
          <cell r="A9">
            <v>2080799</v>
          </cell>
          <cell r="B9" t="str">
            <v>其他就业补助支出</v>
          </cell>
          <cell r="C9" t="str">
            <v>就业补助资金</v>
          </cell>
          <cell r="D9">
            <v>1609</v>
          </cell>
        </row>
        <row r="10">
          <cell r="A10">
            <v>2081104</v>
          </cell>
          <cell r="B10" t="str">
            <v>残疾人康复</v>
          </cell>
          <cell r="C10" t="str">
            <v>残疾人事业发展补助</v>
          </cell>
          <cell r="D10">
            <v>266</v>
          </cell>
        </row>
        <row r="11">
          <cell r="A11">
            <v>2081107</v>
          </cell>
          <cell r="B11" t="str">
            <v>残疾人生活和护理补贴</v>
          </cell>
          <cell r="C11" t="str">
            <v>残疾人两项补贴</v>
          </cell>
          <cell r="D11">
            <v>486</v>
          </cell>
        </row>
        <row r="12">
          <cell r="A12">
            <v>2082001</v>
          </cell>
          <cell r="B12" t="str">
            <v>临时救助支出</v>
          </cell>
          <cell r="C12" t="str">
            <v>中央财政困难群众救助补助</v>
          </cell>
          <cell r="D12">
            <v>5046</v>
          </cell>
        </row>
        <row r="13">
          <cell r="A13">
            <v>2082601</v>
          </cell>
          <cell r="B13" t="str">
            <v>财政对企业职工基本养老保险基金的补助</v>
          </cell>
          <cell r="C13" t="str">
            <v>企业职工养老保险补助</v>
          </cell>
          <cell r="D13">
            <v>20895</v>
          </cell>
        </row>
        <row r="14">
          <cell r="A14">
            <v>2082602</v>
          </cell>
          <cell r="B14" t="str">
            <v>财政对城乡居民基本养老保险基金的补助</v>
          </cell>
          <cell r="C14" t="str">
            <v>城乡居民基本养老保险财政补助</v>
          </cell>
          <cell r="D14">
            <v>14370</v>
          </cell>
        </row>
        <row r="15">
          <cell r="A15">
            <v>2100408</v>
          </cell>
          <cell r="B15" t="str">
            <v>基本公共卫生服务</v>
          </cell>
          <cell r="C15" t="str">
            <v>公共卫生服务资金</v>
          </cell>
          <cell r="D15">
            <v>3807</v>
          </cell>
        </row>
        <row r="16">
          <cell r="A16">
            <v>2101202</v>
          </cell>
          <cell r="B16" t="str">
            <v>财政对城乡居民基本医疗保险基金的补助</v>
          </cell>
          <cell r="C16" t="str">
            <v>城乡居民基本医疗保险补助资金</v>
          </cell>
          <cell r="D16">
            <v>30017</v>
          </cell>
        </row>
        <row r="17">
          <cell r="A17">
            <v>2130199</v>
          </cell>
          <cell r="B17" t="str">
            <v>其他农业支出</v>
          </cell>
          <cell r="C17" t="str">
            <v>耕地地力保护补贴</v>
          </cell>
          <cell r="D17">
            <v>4321</v>
          </cell>
        </row>
        <row r="18">
          <cell r="A18">
            <v>2130207</v>
          </cell>
          <cell r="B18" t="str">
            <v>森林资源管理</v>
          </cell>
          <cell r="C18" t="str">
            <v>林业转移支付资金</v>
          </cell>
          <cell r="D18">
            <v>1070</v>
          </cell>
        </row>
        <row r="19">
          <cell r="A19">
            <v>2130305</v>
          </cell>
          <cell r="B19" t="str">
            <v>水利工程建设（水利）</v>
          </cell>
          <cell r="C19" t="str">
            <v>水利薄弱环节建设重点项目补助资金</v>
          </cell>
          <cell r="D19">
            <v>1079</v>
          </cell>
        </row>
        <row r="20">
          <cell r="A20">
            <v>2130399</v>
          </cell>
          <cell r="B20" t="str">
            <v>其他水利支出</v>
          </cell>
          <cell r="C20" t="str">
            <v>水利发展资金</v>
          </cell>
          <cell r="D20">
            <v>1821</v>
          </cell>
        </row>
        <row r="21">
          <cell r="A21">
            <v>2130599</v>
          </cell>
          <cell r="B21" t="str">
            <v>其他扶贫支出</v>
          </cell>
          <cell r="C21" t="str">
            <v>中央专项扶贫资金</v>
          </cell>
          <cell r="D21">
            <v>900</v>
          </cell>
        </row>
        <row r="22">
          <cell r="A22">
            <v>2130803</v>
          </cell>
          <cell r="B22" t="str">
            <v>农业保险保费补贴</v>
          </cell>
          <cell r="C22" t="str">
            <v>农业保险保费补贴</v>
          </cell>
          <cell r="D22">
            <v>313</v>
          </cell>
        </row>
        <row r="23">
          <cell r="A23">
            <v>2130901</v>
          </cell>
          <cell r="B23" t="str">
            <v>棉花目标价格补贴</v>
          </cell>
          <cell r="C23" t="str">
            <v>棉花目标价格补贴</v>
          </cell>
          <cell r="D23">
            <v>241</v>
          </cell>
        </row>
        <row r="24">
          <cell r="A24">
            <v>2140106</v>
          </cell>
          <cell r="B24" t="str">
            <v>公路养护（公路水路运输）</v>
          </cell>
          <cell r="C24" t="str">
            <v>普通公路养护资金</v>
          </cell>
          <cell r="D24">
            <v>1911</v>
          </cell>
        </row>
        <row r="25">
          <cell r="A25">
            <v>2140601</v>
          </cell>
          <cell r="B25" t="str">
            <v>车辆购置税用于公路等基础设施建设支出</v>
          </cell>
          <cell r="C25" t="str">
            <v>车辆购置税收入补助地方资金</v>
          </cell>
          <cell r="D25">
            <v>9130</v>
          </cell>
        </row>
        <row r="26">
          <cell r="A26">
            <v>2140601</v>
          </cell>
          <cell r="B26" t="str">
            <v>车辆购置税用于公路等基础设施建设支出</v>
          </cell>
          <cell r="C26" t="str">
            <v>车辆购置税用于公路等基础设施建设</v>
          </cell>
          <cell r="D26">
            <v>1468</v>
          </cell>
        </row>
        <row r="27">
          <cell r="A27">
            <v>2140602</v>
          </cell>
          <cell r="B27" t="str">
            <v>车辆购置税用于农村公路建设支出</v>
          </cell>
          <cell r="C27" t="str">
            <v>车辆购置税用于农村公路建设支出</v>
          </cell>
          <cell r="D27">
            <v>2265</v>
          </cell>
        </row>
        <row r="28">
          <cell r="A28">
            <v>2210199</v>
          </cell>
          <cell r="B28" t="str">
            <v>其他保障性安居工程支出</v>
          </cell>
          <cell r="C28" t="str">
            <v>中央财政保障性安居工程专项资金</v>
          </cell>
          <cell r="D28">
            <v>4451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431"/>
  <sheetViews>
    <sheetView showZeros="0" tabSelected="1" workbookViewId="0">
      <pane ySplit="7" topLeftCell="A8" activePane="bottomLeft" state="frozen"/>
      <selection pane="bottomLeft" activeCell="K20" sqref="K20"/>
    </sheetView>
  </sheetViews>
  <sheetFormatPr defaultColWidth="17.625" defaultRowHeight="14.25"/>
  <cols>
    <col min="1" max="1" width="6.75" style="16" customWidth="1"/>
    <col min="2" max="2" width="40.125" customWidth="1"/>
    <col min="3" max="3" width="10.25" customWidth="1"/>
    <col min="4" max="4" width="9.875" customWidth="1"/>
    <col min="5" max="5" width="10" customWidth="1"/>
    <col min="6" max="6" width="13" customWidth="1"/>
    <col min="7" max="7" width="10.625" customWidth="1"/>
    <col min="8" max="9" width="8.75" hidden="1" customWidth="1"/>
    <col min="10" max="10" width="10.375" style="12" hidden="1" customWidth="1"/>
  </cols>
  <sheetData>
    <row r="1" spans="1:10" s="1" customFormat="1" ht="12.75" customHeight="1">
      <c r="A1" s="13"/>
      <c r="B1" s="13"/>
      <c r="C1" s="13"/>
      <c r="D1" s="13"/>
      <c r="E1" s="13"/>
      <c r="F1" s="13"/>
      <c r="G1" s="13"/>
      <c r="H1" s="13"/>
      <c r="I1" s="13"/>
      <c r="J1" s="20"/>
    </row>
    <row r="2" spans="1:10" s="14" customFormat="1" ht="20.25" customHeight="1">
      <c r="A2" s="30" t="s">
        <v>11</v>
      </c>
      <c r="B2" s="30"/>
      <c r="C2" s="30"/>
      <c r="D2" s="30"/>
      <c r="E2" s="30"/>
      <c r="F2" s="30"/>
      <c r="G2" s="30"/>
      <c r="H2" s="17"/>
      <c r="I2" s="17"/>
      <c r="J2" s="21"/>
    </row>
    <row r="3" spans="1:10" s="1" customFormat="1" ht="15.75" customHeight="1">
      <c r="A3" s="18"/>
      <c r="B3" s="18"/>
      <c r="C3" s="19"/>
      <c r="D3" s="19"/>
      <c r="E3" s="19"/>
      <c r="F3" s="19"/>
      <c r="G3" s="19" t="s">
        <v>12</v>
      </c>
      <c r="H3" s="13"/>
      <c r="I3" s="13"/>
      <c r="J3" s="20"/>
    </row>
    <row r="4" spans="1:10" ht="19.5" customHeight="1">
      <c r="A4" s="31" t="s">
        <v>0</v>
      </c>
      <c r="B4" s="31" t="s">
        <v>1</v>
      </c>
      <c r="C4" s="31" t="s">
        <v>2</v>
      </c>
      <c r="D4" s="31" t="s">
        <v>13</v>
      </c>
      <c r="E4" s="31" t="s">
        <v>14</v>
      </c>
      <c r="F4" s="31" t="s">
        <v>15</v>
      </c>
      <c r="G4" s="33" t="s">
        <v>16</v>
      </c>
      <c r="H4" s="13"/>
      <c r="I4" s="13"/>
    </row>
    <row r="5" spans="1:10" ht="19.5" customHeight="1">
      <c r="A5" s="31"/>
      <c r="B5" s="31"/>
      <c r="C5" s="31"/>
      <c r="D5" s="31"/>
      <c r="E5" s="31"/>
      <c r="F5" s="31"/>
      <c r="G5" s="33"/>
      <c r="H5" s="13"/>
      <c r="I5" s="13"/>
    </row>
    <row r="6" spans="1:10" ht="19.5" customHeight="1">
      <c r="A6" s="31"/>
      <c r="B6" s="31"/>
      <c r="C6" s="32"/>
      <c r="D6" s="32"/>
      <c r="E6" s="32"/>
      <c r="F6" s="32"/>
      <c r="G6" s="33"/>
      <c r="H6" s="13"/>
      <c r="I6" s="13"/>
    </row>
    <row r="7" spans="1:10" ht="19.5" customHeight="1">
      <c r="A7" s="2"/>
      <c r="B7" s="3" t="s">
        <v>2</v>
      </c>
      <c r="C7" s="4">
        <f>D7+E7+F7+G7</f>
        <v>575999999.70286703</v>
      </c>
      <c r="D7" s="4">
        <f>D8+D88+D106+D126+D137+D165+D224+D280+D299+D406</f>
        <v>178574181.232667</v>
      </c>
      <c r="E7" s="4">
        <f>E8+E88+E106+E126+E137+E165+E224+E280+E299+E406</f>
        <v>25522327.223999999</v>
      </c>
      <c r="F7" s="4">
        <f>F8+F88+F106+F126+F137+F165+F224+F280+F299+F406</f>
        <v>29248456.246199999</v>
      </c>
      <c r="G7" s="4">
        <f>G8+G88+G106+G126+G137+G165+G224+G280+G299+G406+G385+G420+G421+G425+G256</f>
        <v>342655035</v>
      </c>
      <c r="H7" s="13">
        <v>110000</v>
      </c>
      <c r="I7" s="13"/>
      <c r="J7" s="12">
        <f t="shared" ref="J7:J42" si="0">G7-H7</f>
        <v>342545035</v>
      </c>
    </row>
    <row r="8" spans="1:10" ht="15.75" customHeight="1">
      <c r="A8" s="6">
        <v>201</v>
      </c>
      <c r="B8" s="7" t="s">
        <v>3</v>
      </c>
      <c r="C8" s="4">
        <f>D8+E8+F8+G8</f>
        <v>89446538.3646667</v>
      </c>
      <c r="D8" s="4">
        <f>D9+D13+D17+D23+D27+D31+D39+D42+D45+D58+D61+D64+D74+D80+D86</f>
        <v>23630138.970666699</v>
      </c>
      <c r="E8" s="4">
        <f>E9+E13+E17+E23+E27+E31+E39+E42+E45+E58+E61+E64+E74+E80+E86</f>
        <v>10704271.199999999</v>
      </c>
      <c r="F8" s="4">
        <f>F9+F13+F17+F23+F27+F31+F39+F42+F45+F58+F61+F64+F74+F80+F86</f>
        <v>4742568.1940000001</v>
      </c>
      <c r="G8" s="4">
        <f>G9+G13+G17+G23+G27+G31+G39+G42+G45+G58+G61+G64+G74+G80+G86+G48</f>
        <v>50369560</v>
      </c>
      <c r="H8" s="10" t="e">
        <f>VLOOKUP(A8,#REF!,3,FALSE)</f>
        <v>#REF!</v>
      </c>
      <c r="I8" s="10"/>
      <c r="J8" s="12" t="e">
        <f t="shared" si="0"/>
        <v>#REF!</v>
      </c>
    </row>
    <row r="9" spans="1:10" ht="15.75" customHeight="1">
      <c r="A9" s="6">
        <v>20101</v>
      </c>
      <c r="B9" s="8" t="s">
        <v>17</v>
      </c>
      <c r="C9" s="4">
        <f>D9+E9+F9+G9</f>
        <v>2722952.9920000001</v>
      </c>
      <c r="D9" s="4">
        <v>1606850.76</v>
      </c>
      <c r="E9" s="4">
        <v>512961.52</v>
      </c>
      <c r="F9" s="4">
        <v>173540.712</v>
      </c>
      <c r="G9" s="4">
        <v>429600</v>
      </c>
      <c r="H9" s="10"/>
      <c r="I9" s="10"/>
      <c r="J9" s="12">
        <f t="shared" si="0"/>
        <v>429600</v>
      </c>
    </row>
    <row r="10" spans="1:10" ht="15.75" customHeight="1">
      <c r="A10" s="6">
        <v>2010101</v>
      </c>
      <c r="B10" s="9" t="s">
        <v>18</v>
      </c>
      <c r="C10" s="4">
        <f>D10+E10+F10+G10</f>
        <v>2722952.9920000001</v>
      </c>
      <c r="D10" s="4">
        <v>1606850.76</v>
      </c>
      <c r="E10" s="4">
        <v>512961.52</v>
      </c>
      <c r="F10" s="4">
        <v>173540.712</v>
      </c>
      <c r="G10" s="4">
        <v>429600</v>
      </c>
      <c r="H10" s="10"/>
      <c r="I10" s="10"/>
      <c r="J10" s="12">
        <f t="shared" si="0"/>
        <v>429600</v>
      </c>
    </row>
    <row r="11" spans="1:10" ht="15.75" customHeight="1">
      <c r="A11" s="6">
        <v>2010104</v>
      </c>
      <c r="B11" s="9" t="s">
        <v>19</v>
      </c>
      <c r="C11" s="4">
        <f t="shared" ref="C11:C71" si="1">D11+E11+F11+G11</f>
        <v>0</v>
      </c>
      <c r="D11" s="4"/>
      <c r="E11" s="4"/>
      <c r="F11" s="4"/>
      <c r="G11" s="5"/>
      <c r="H11" s="10"/>
      <c r="I11" s="10"/>
      <c r="J11" s="12">
        <f t="shared" si="0"/>
        <v>0</v>
      </c>
    </row>
    <row r="12" spans="1:10" ht="15.75" customHeight="1">
      <c r="A12" s="6">
        <v>2010199</v>
      </c>
      <c r="B12" s="9" t="s">
        <v>20</v>
      </c>
      <c r="C12" s="4">
        <f t="shared" si="1"/>
        <v>0</v>
      </c>
      <c r="D12" s="4"/>
      <c r="E12" s="4"/>
      <c r="F12" s="4"/>
      <c r="G12" s="5"/>
      <c r="H12" s="10"/>
      <c r="I12" s="10"/>
      <c r="J12" s="12">
        <f t="shared" si="0"/>
        <v>0</v>
      </c>
    </row>
    <row r="13" spans="1:10" ht="15.75" customHeight="1">
      <c r="A13" s="6">
        <v>20102</v>
      </c>
      <c r="B13" s="8" t="s">
        <v>21</v>
      </c>
      <c r="C13" s="4">
        <f t="shared" si="1"/>
        <v>2679047.7623999999</v>
      </c>
      <c r="D13" s="4">
        <v>1771733.44</v>
      </c>
      <c r="E13" s="4">
        <v>512899.88</v>
      </c>
      <c r="F13" s="4">
        <v>175414.4424</v>
      </c>
      <c r="G13" s="5">
        <v>219000</v>
      </c>
      <c r="H13" s="10"/>
      <c r="I13" s="10"/>
      <c r="J13" s="12">
        <f t="shared" si="0"/>
        <v>219000</v>
      </c>
    </row>
    <row r="14" spans="1:10" ht="15.75" customHeight="1">
      <c r="A14" s="6">
        <v>2010201</v>
      </c>
      <c r="B14" s="9" t="s">
        <v>22</v>
      </c>
      <c r="C14" s="4">
        <f t="shared" si="1"/>
        <v>2679047.7623999999</v>
      </c>
      <c r="D14" s="4">
        <v>1771733.44</v>
      </c>
      <c r="E14" s="4">
        <v>512899.88</v>
      </c>
      <c r="F14" s="4">
        <v>175414.4424</v>
      </c>
      <c r="G14" s="5">
        <v>219000</v>
      </c>
      <c r="H14" s="10"/>
      <c r="I14" s="10"/>
      <c r="J14" s="12">
        <f t="shared" si="0"/>
        <v>219000</v>
      </c>
    </row>
    <row r="15" spans="1:10" ht="15.75" customHeight="1">
      <c r="A15" s="6">
        <v>2010204</v>
      </c>
      <c r="B15" s="9" t="s">
        <v>23</v>
      </c>
      <c r="C15" s="4">
        <f t="shared" si="1"/>
        <v>0</v>
      </c>
      <c r="D15" s="4"/>
      <c r="E15" s="4"/>
      <c r="F15" s="4"/>
      <c r="G15" s="5"/>
      <c r="H15" s="10"/>
      <c r="I15" s="10"/>
      <c r="J15" s="12">
        <f t="shared" si="0"/>
        <v>0</v>
      </c>
    </row>
    <row r="16" spans="1:10" ht="15.75" customHeight="1">
      <c r="A16" s="6">
        <v>2010299</v>
      </c>
      <c r="B16" s="9" t="s">
        <v>24</v>
      </c>
      <c r="C16" s="4">
        <f t="shared" si="1"/>
        <v>0</v>
      </c>
      <c r="D16" s="4"/>
      <c r="E16" s="4"/>
      <c r="F16" s="4"/>
      <c r="G16" s="5"/>
      <c r="H16" s="10"/>
      <c r="I16" s="10"/>
      <c r="J16" s="12">
        <f t="shared" si="0"/>
        <v>0</v>
      </c>
    </row>
    <row r="17" spans="1:10" ht="15.75" customHeight="1">
      <c r="A17" s="6">
        <v>20103</v>
      </c>
      <c r="B17" s="8" t="s">
        <v>25</v>
      </c>
      <c r="C17" s="4">
        <f t="shared" si="1"/>
        <v>23048313.880800001</v>
      </c>
      <c r="D17" s="4">
        <f>D18+D20</f>
        <v>2832850.8</v>
      </c>
      <c r="E17" s="4">
        <f>E18+E20</f>
        <v>890182.76</v>
      </c>
      <c r="F17" s="4">
        <f>F18+F20</f>
        <v>235280.32079999999</v>
      </c>
      <c r="G17" s="4">
        <f>G18+G20</f>
        <v>19090000</v>
      </c>
      <c r="H17" s="10"/>
      <c r="I17" s="10"/>
      <c r="J17" s="12">
        <f t="shared" si="0"/>
        <v>19090000</v>
      </c>
    </row>
    <row r="18" spans="1:10" ht="15.75" customHeight="1">
      <c r="A18" s="6">
        <v>2010301</v>
      </c>
      <c r="B18" s="9" t="s">
        <v>26</v>
      </c>
      <c r="C18" s="4">
        <f t="shared" si="1"/>
        <v>21560024.68</v>
      </c>
      <c r="D18" s="4">
        <v>2307437.56</v>
      </c>
      <c r="E18" s="4">
        <v>774739.28</v>
      </c>
      <c r="F18" s="4">
        <v>167847.84</v>
      </c>
      <c r="G18" s="5">
        <f>290000+18020000</f>
        <v>18310000</v>
      </c>
      <c r="H18" s="10"/>
      <c r="I18" s="10"/>
      <c r="J18" s="12">
        <f t="shared" si="0"/>
        <v>18310000</v>
      </c>
    </row>
    <row r="19" spans="1:10" ht="15.75" customHeight="1">
      <c r="A19" s="6">
        <v>2010303</v>
      </c>
      <c r="B19" s="9" t="s">
        <v>27</v>
      </c>
      <c r="C19" s="4">
        <f t="shared" si="1"/>
        <v>0</v>
      </c>
      <c r="D19" s="4"/>
      <c r="E19" s="4"/>
      <c r="F19" s="4"/>
      <c r="G19" s="5"/>
      <c r="H19" s="10"/>
      <c r="I19" s="10"/>
      <c r="J19" s="12">
        <f t="shared" si="0"/>
        <v>0</v>
      </c>
    </row>
    <row r="20" spans="1:10" ht="15.75" customHeight="1">
      <c r="A20" s="6">
        <v>2010308</v>
      </c>
      <c r="B20" s="9" t="s">
        <v>28</v>
      </c>
      <c r="C20" s="4">
        <f t="shared" si="1"/>
        <v>1488289.2008</v>
      </c>
      <c r="D20" s="4">
        <v>525413.24</v>
      </c>
      <c r="E20" s="4">
        <v>115443.48</v>
      </c>
      <c r="F20" s="4">
        <v>67432.480800000005</v>
      </c>
      <c r="G20" s="5">
        <v>780000</v>
      </c>
      <c r="H20" s="10"/>
      <c r="I20" s="10"/>
      <c r="J20" s="12">
        <f t="shared" si="0"/>
        <v>780000</v>
      </c>
    </row>
    <row r="21" spans="1:10" ht="15.75" customHeight="1">
      <c r="A21" s="6">
        <v>2010350</v>
      </c>
      <c r="B21" s="9" t="s">
        <v>29</v>
      </c>
      <c r="C21" s="4">
        <f t="shared" si="1"/>
        <v>0</v>
      </c>
      <c r="D21" s="4"/>
      <c r="E21" s="4"/>
      <c r="F21" s="4"/>
      <c r="G21" s="5"/>
      <c r="H21" s="10"/>
      <c r="I21" s="10"/>
      <c r="J21" s="12">
        <f t="shared" si="0"/>
        <v>0</v>
      </c>
    </row>
    <row r="22" spans="1:10" ht="15.75" customHeight="1">
      <c r="A22" s="6">
        <v>2010399</v>
      </c>
      <c r="B22" s="9" t="s">
        <v>30</v>
      </c>
      <c r="C22" s="4">
        <f t="shared" si="1"/>
        <v>0</v>
      </c>
      <c r="D22" s="4"/>
      <c r="E22" s="4"/>
      <c r="F22" s="4"/>
      <c r="G22" s="5"/>
      <c r="H22" s="10"/>
      <c r="I22" s="10"/>
      <c r="J22" s="12">
        <f t="shared" si="0"/>
        <v>0</v>
      </c>
    </row>
    <row r="23" spans="1:10" ht="15.75" customHeight="1">
      <c r="A23" s="6">
        <v>20104</v>
      </c>
      <c r="B23" s="8" t="s">
        <v>31</v>
      </c>
      <c r="C23" s="4">
        <f t="shared" si="1"/>
        <v>7211290.9040000001</v>
      </c>
      <c r="D23" s="4">
        <v>950939.32</v>
      </c>
      <c r="E23" s="4">
        <v>259621.64</v>
      </c>
      <c r="F23" s="4">
        <v>715729.94400000002</v>
      </c>
      <c r="G23" s="5">
        <f>285000+5000000</f>
        <v>5285000</v>
      </c>
      <c r="H23" s="10"/>
      <c r="I23" s="10"/>
      <c r="J23" s="12">
        <f t="shared" si="0"/>
        <v>5285000</v>
      </c>
    </row>
    <row r="24" spans="1:10" ht="15.75" customHeight="1">
      <c r="A24" s="6">
        <v>2010401</v>
      </c>
      <c r="B24" s="9" t="s">
        <v>32</v>
      </c>
      <c r="C24" s="4">
        <f t="shared" si="1"/>
        <v>7211290.9040000001</v>
      </c>
      <c r="D24" s="4">
        <v>950939.32</v>
      </c>
      <c r="E24" s="4">
        <v>259621.64</v>
      </c>
      <c r="F24" s="4">
        <v>715729.94400000002</v>
      </c>
      <c r="G24" s="5">
        <f>285000+5000000</f>
        <v>5285000</v>
      </c>
      <c r="H24" s="10"/>
      <c r="I24" s="10"/>
      <c r="J24" s="12">
        <f t="shared" si="0"/>
        <v>5285000</v>
      </c>
    </row>
    <row r="25" spans="1:10" ht="15.75" customHeight="1">
      <c r="A25" s="6">
        <v>2010402</v>
      </c>
      <c r="B25" s="9" t="s">
        <v>33</v>
      </c>
      <c r="C25" s="4">
        <f t="shared" si="1"/>
        <v>0</v>
      </c>
      <c r="D25" s="4"/>
      <c r="E25" s="4"/>
      <c r="F25" s="4"/>
      <c r="G25" s="5"/>
      <c r="H25" s="10"/>
      <c r="I25" s="10"/>
      <c r="J25" s="12">
        <f t="shared" si="0"/>
        <v>0</v>
      </c>
    </row>
    <row r="26" spans="1:10" ht="15.75" customHeight="1">
      <c r="A26" s="6">
        <v>2010499</v>
      </c>
      <c r="B26" s="9" t="s">
        <v>34</v>
      </c>
      <c r="C26" s="4">
        <f t="shared" si="1"/>
        <v>0</v>
      </c>
      <c r="D26" s="4"/>
      <c r="E26" s="4"/>
      <c r="F26" s="4"/>
      <c r="G26" s="5"/>
      <c r="H26" s="10"/>
      <c r="I26" s="10"/>
      <c r="J26" s="12">
        <f t="shared" si="0"/>
        <v>0</v>
      </c>
    </row>
    <row r="27" spans="1:10" ht="15.75" customHeight="1">
      <c r="A27" s="6">
        <v>20105</v>
      </c>
      <c r="B27" s="8" t="s">
        <v>35</v>
      </c>
      <c r="C27" s="4">
        <f t="shared" si="1"/>
        <v>542712.24</v>
      </c>
      <c r="D27" s="4">
        <v>412750.36</v>
      </c>
      <c r="E27" s="4">
        <v>94949.72</v>
      </c>
      <c r="F27" s="4">
        <v>35012.160000000003</v>
      </c>
      <c r="G27" s="5"/>
      <c r="H27" s="10"/>
      <c r="I27" s="10"/>
      <c r="J27" s="12">
        <f t="shared" si="0"/>
        <v>0</v>
      </c>
    </row>
    <row r="28" spans="1:10" ht="15.75" customHeight="1">
      <c r="A28" s="6">
        <v>2010501</v>
      </c>
      <c r="B28" s="9" t="s">
        <v>36</v>
      </c>
      <c r="C28" s="4">
        <f t="shared" si="1"/>
        <v>542712.24</v>
      </c>
      <c r="D28" s="4">
        <v>412750.36</v>
      </c>
      <c r="E28" s="4">
        <v>94949.72</v>
      </c>
      <c r="F28" s="4">
        <v>35012.160000000003</v>
      </c>
      <c r="G28" s="5"/>
      <c r="H28" s="10"/>
      <c r="I28" s="10"/>
      <c r="J28" s="12">
        <f t="shared" si="0"/>
        <v>0</v>
      </c>
    </row>
    <row r="29" spans="1:10" ht="15.75" customHeight="1">
      <c r="A29" s="6">
        <v>2010550</v>
      </c>
      <c r="B29" s="9" t="s">
        <v>37</v>
      </c>
      <c r="C29" s="4">
        <f t="shared" si="1"/>
        <v>0</v>
      </c>
      <c r="D29" s="4"/>
      <c r="E29" s="4"/>
      <c r="F29" s="4"/>
      <c r="G29" s="5"/>
      <c r="H29" s="10"/>
      <c r="I29" s="10"/>
      <c r="J29" s="12">
        <f t="shared" si="0"/>
        <v>0</v>
      </c>
    </row>
    <row r="30" spans="1:10" ht="15.75" customHeight="1">
      <c r="A30" s="6">
        <v>2010599</v>
      </c>
      <c r="B30" s="9" t="s">
        <v>38</v>
      </c>
      <c r="C30" s="4">
        <f t="shared" si="1"/>
        <v>0</v>
      </c>
      <c r="D30" s="4"/>
      <c r="E30" s="4"/>
      <c r="F30" s="4"/>
      <c r="G30" s="5"/>
      <c r="H30" s="10"/>
      <c r="I30" s="10"/>
      <c r="J30" s="12">
        <f t="shared" si="0"/>
        <v>0</v>
      </c>
    </row>
    <row r="31" spans="1:10" ht="15.75" customHeight="1">
      <c r="A31" s="6">
        <v>20106</v>
      </c>
      <c r="B31" s="8" t="s">
        <v>39</v>
      </c>
      <c r="C31" s="4">
        <f t="shared" si="1"/>
        <v>4205442.0932</v>
      </c>
      <c r="D31" s="4">
        <v>1385575.38</v>
      </c>
      <c r="E31" s="4">
        <v>2304509.7599999998</v>
      </c>
      <c r="F31" s="4">
        <v>135356.95319999999</v>
      </c>
      <c r="G31" s="5">
        <v>380000</v>
      </c>
      <c r="H31" s="10"/>
      <c r="I31" s="10"/>
      <c r="J31" s="12">
        <f t="shared" si="0"/>
        <v>380000</v>
      </c>
    </row>
    <row r="32" spans="1:10" ht="15.75" customHeight="1">
      <c r="A32" s="6">
        <v>2010601</v>
      </c>
      <c r="B32" s="9" t="s">
        <v>40</v>
      </c>
      <c r="C32" s="4">
        <f t="shared" si="1"/>
        <v>4205442.0932</v>
      </c>
      <c r="D32" s="4">
        <v>1385575.38</v>
      </c>
      <c r="E32" s="4">
        <v>2304509.7599999998</v>
      </c>
      <c r="F32" s="4">
        <v>135356.95319999999</v>
      </c>
      <c r="G32" s="5">
        <v>380000</v>
      </c>
      <c r="H32" s="10"/>
      <c r="I32" s="10"/>
      <c r="J32" s="12">
        <f t="shared" si="0"/>
        <v>380000</v>
      </c>
    </row>
    <row r="33" spans="1:10" ht="15.75" customHeight="1">
      <c r="A33" s="6">
        <v>2010605</v>
      </c>
      <c r="B33" s="9" t="s">
        <v>41</v>
      </c>
      <c r="C33" s="4">
        <f t="shared" si="1"/>
        <v>0</v>
      </c>
      <c r="D33" s="4"/>
      <c r="E33" s="4"/>
      <c r="F33" s="4"/>
      <c r="G33" s="5"/>
      <c r="H33" s="10"/>
      <c r="I33" s="10"/>
      <c r="J33" s="12">
        <f t="shared" si="0"/>
        <v>0</v>
      </c>
    </row>
    <row r="34" spans="1:10" ht="15.75" customHeight="1">
      <c r="A34" s="6">
        <v>2010608</v>
      </c>
      <c r="B34" s="9" t="s">
        <v>42</v>
      </c>
      <c r="C34" s="4">
        <f t="shared" si="1"/>
        <v>0</v>
      </c>
      <c r="D34" s="4"/>
      <c r="E34" s="4"/>
      <c r="F34" s="4"/>
      <c r="G34" s="5"/>
      <c r="H34" s="10"/>
      <c r="I34" s="10"/>
      <c r="J34" s="12">
        <f t="shared" si="0"/>
        <v>0</v>
      </c>
    </row>
    <row r="35" spans="1:10" ht="15.75" customHeight="1">
      <c r="A35" s="6">
        <v>2010650</v>
      </c>
      <c r="B35" s="9" t="s">
        <v>43</v>
      </c>
      <c r="C35" s="4">
        <f t="shared" si="1"/>
        <v>0</v>
      </c>
      <c r="D35" s="4"/>
      <c r="E35" s="4"/>
      <c r="F35" s="4"/>
      <c r="G35" s="5"/>
      <c r="H35" s="10"/>
      <c r="I35" s="10"/>
      <c r="J35" s="12">
        <f t="shared" si="0"/>
        <v>0</v>
      </c>
    </row>
    <row r="36" spans="1:10" ht="15.75" customHeight="1">
      <c r="A36" s="6">
        <v>2010699</v>
      </c>
      <c r="B36" s="9" t="s">
        <v>44</v>
      </c>
      <c r="C36" s="4">
        <f t="shared" si="1"/>
        <v>0</v>
      </c>
      <c r="D36" s="4"/>
      <c r="E36" s="4"/>
      <c r="F36" s="4"/>
      <c r="G36" s="5"/>
      <c r="H36" s="10"/>
      <c r="I36" s="10"/>
      <c r="J36" s="12">
        <f t="shared" si="0"/>
        <v>0</v>
      </c>
    </row>
    <row r="37" spans="1:10" ht="15.75" customHeight="1">
      <c r="A37" s="6">
        <v>20107</v>
      </c>
      <c r="B37" s="8" t="s">
        <v>45</v>
      </c>
      <c r="C37" s="4">
        <f t="shared" si="1"/>
        <v>0</v>
      </c>
      <c r="D37" s="4"/>
      <c r="E37" s="4"/>
      <c r="F37" s="4"/>
      <c r="G37" s="5"/>
      <c r="H37" s="10"/>
      <c r="I37" s="10"/>
      <c r="J37" s="12">
        <f t="shared" si="0"/>
        <v>0</v>
      </c>
    </row>
    <row r="38" spans="1:10" ht="15.75" customHeight="1">
      <c r="A38" s="6">
        <v>2010799</v>
      </c>
      <c r="B38" s="9" t="s">
        <v>46</v>
      </c>
      <c r="C38" s="4">
        <f t="shared" si="1"/>
        <v>0</v>
      </c>
      <c r="D38" s="4"/>
      <c r="E38" s="4"/>
      <c r="F38" s="4"/>
      <c r="G38" s="5"/>
      <c r="H38" s="10"/>
      <c r="I38" s="10"/>
      <c r="J38" s="12">
        <f t="shared" si="0"/>
        <v>0</v>
      </c>
    </row>
    <row r="39" spans="1:10" ht="15.75" customHeight="1">
      <c r="A39" s="6">
        <v>20108</v>
      </c>
      <c r="B39" s="8" t="s">
        <v>47</v>
      </c>
      <c r="C39" s="4">
        <f t="shared" si="1"/>
        <v>1201710.2466666701</v>
      </c>
      <c r="D39" s="4">
        <v>667894.28666666697</v>
      </c>
      <c r="E39" s="4">
        <v>117597.24</v>
      </c>
      <c r="F39" s="4">
        <v>46218.720000000001</v>
      </c>
      <c r="G39" s="5">
        <v>370000</v>
      </c>
      <c r="H39" s="10"/>
      <c r="I39" s="10"/>
      <c r="J39" s="12">
        <f t="shared" si="0"/>
        <v>370000</v>
      </c>
    </row>
    <row r="40" spans="1:10" ht="15.75" customHeight="1">
      <c r="A40" s="6">
        <v>2010801</v>
      </c>
      <c r="B40" s="9" t="s">
        <v>48</v>
      </c>
      <c r="C40" s="4">
        <f t="shared" si="1"/>
        <v>1201710.2466666701</v>
      </c>
      <c r="D40" s="4">
        <v>667894.28666666697</v>
      </c>
      <c r="E40" s="4">
        <v>117597.24</v>
      </c>
      <c r="F40" s="4">
        <v>46218.720000000001</v>
      </c>
      <c r="G40" s="5">
        <v>370000</v>
      </c>
      <c r="H40" s="10"/>
      <c r="I40" s="10"/>
      <c r="J40" s="12">
        <f t="shared" si="0"/>
        <v>370000</v>
      </c>
    </row>
    <row r="41" spans="1:10" ht="15.75" customHeight="1">
      <c r="A41" s="6">
        <v>2010899</v>
      </c>
      <c r="B41" s="9" t="s">
        <v>49</v>
      </c>
      <c r="C41" s="4">
        <f t="shared" si="1"/>
        <v>0</v>
      </c>
      <c r="D41" s="4"/>
      <c r="E41" s="4"/>
      <c r="F41" s="4"/>
      <c r="G41" s="5"/>
      <c r="H41" s="10"/>
      <c r="I41" s="10"/>
      <c r="J41" s="12">
        <f t="shared" si="0"/>
        <v>0</v>
      </c>
    </row>
    <row r="42" spans="1:10" ht="15.75" customHeight="1">
      <c r="A42" s="6">
        <v>20110</v>
      </c>
      <c r="B42" s="8" t="s">
        <v>50</v>
      </c>
      <c r="C42" s="4">
        <f t="shared" si="1"/>
        <v>3028710.66</v>
      </c>
      <c r="D42" s="4">
        <f>D43+D44</f>
        <v>938047.1</v>
      </c>
      <c r="E42" s="4">
        <f>E43+E44</f>
        <v>323665.64</v>
      </c>
      <c r="F42" s="4">
        <f>F43+F44</f>
        <v>71737.919999999998</v>
      </c>
      <c r="G42" s="4">
        <f>G43+G44</f>
        <v>1695260</v>
      </c>
      <c r="H42" s="10" t="e">
        <f>VLOOKUP(A42,#REF!,3,FALSE)</f>
        <v>#REF!</v>
      </c>
      <c r="I42" s="10"/>
      <c r="J42" s="12" t="e">
        <f t="shared" si="0"/>
        <v>#REF!</v>
      </c>
    </row>
    <row r="43" spans="1:10" ht="15.75" customHeight="1">
      <c r="A43" s="6">
        <v>2011001</v>
      </c>
      <c r="B43" s="8" t="s">
        <v>51</v>
      </c>
      <c r="C43" s="4">
        <f t="shared" si="1"/>
        <v>2756828.9</v>
      </c>
      <c r="D43" s="4">
        <v>756694.46</v>
      </c>
      <c r="E43" s="4">
        <v>248380.36</v>
      </c>
      <c r="F43" s="4">
        <v>56494.080000000002</v>
      </c>
      <c r="G43" s="5">
        <f>1395260+300000</f>
        <v>1695260</v>
      </c>
      <c r="H43" s="10"/>
      <c r="I43" s="10"/>
    </row>
    <row r="44" spans="1:10" ht="15.75" customHeight="1">
      <c r="A44" s="6">
        <v>2011099</v>
      </c>
      <c r="B44" s="9" t="s">
        <v>52</v>
      </c>
      <c r="C44" s="4">
        <f t="shared" si="1"/>
        <v>271881.76</v>
      </c>
      <c r="D44" s="4">
        <v>181352.64</v>
      </c>
      <c r="E44" s="4">
        <v>75285.279999999999</v>
      </c>
      <c r="F44" s="4">
        <v>15243.84</v>
      </c>
      <c r="G44" s="5"/>
      <c r="H44" s="10">
        <v>169</v>
      </c>
      <c r="I44" s="10">
        <f>VLOOKUP(A44,'[4]一般转移支付（表八与表十一差额）'!$A$1:$D$28,4,FALSE)</f>
        <v>169</v>
      </c>
      <c r="J44" s="12">
        <f t="shared" ref="J44:J71" si="2">G44-H44</f>
        <v>-169</v>
      </c>
    </row>
    <row r="45" spans="1:10" ht="15.75" customHeight="1">
      <c r="A45" s="6">
        <v>20111</v>
      </c>
      <c r="B45" s="8" t="s">
        <v>53</v>
      </c>
      <c r="C45" s="4">
        <f t="shared" si="1"/>
        <v>5696701.3344000001</v>
      </c>
      <c r="D45" s="4">
        <v>3328689.68</v>
      </c>
      <c r="E45" s="4">
        <v>2009726.36</v>
      </c>
      <c r="F45" s="4">
        <v>158285.29440000001</v>
      </c>
      <c r="G45" s="5">
        <v>200000</v>
      </c>
      <c r="H45" s="10"/>
      <c r="I45" s="10"/>
      <c r="J45" s="12">
        <f t="shared" si="2"/>
        <v>200000</v>
      </c>
    </row>
    <row r="46" spans="1:10" ht="15.75" customHeight="1">
      <c r="A46" s="6">
        <v>2011101</v>
      </c>
      <c r="B46" s="9" t="s">
        <v>54</v>
      </c>
      <c r="C46" s="4">
        <f t="shared" si="1"/>
        <v>5696701.3344000001</v>
      </c>
      <c r="D46" s="4">
        <v>3328689.68</v>
      </c>
      <c r="E46" s="4">
        <v>2009726.36</v>
      </c>
      <c r="F46" s="4">
        <v>158285.29440000001</v>
      </c>
      <c r="G46" s="5">
        <v>200000</v>
      </c>
      <c r="H46" s="10"/>
      <c r="I46" s="10"/>
      <c r="J46" s="12">
        <f t="shared" si="2"/>
        <v>200000</v>
      </c>
    </row>
    <row r="47" spans="1:10" ht="15.75" customHeight="1">
      <c r="A47" s="6">
        <v>2011199</v>
      </c>
      <c r="B47" s="9" t="s">
        <v>55</v>
      </c>
      <c r="C47" s="4">
        <f t="shared" si="1"/>
        <v>0</v>
      </c>
      <c r="D47" s="4"/>
      <c r="E47" s="4"/>
      <c r="F47" s="4"/>
      <c r="G47" s="5"/>
      <c r="H47" s="10"/>
      <c r="I47" s="10"/>
      <c r="J47" s="12">
        <f t="shared" si="2"/>
        <v>0</v>
      </c>
    </row>
    <row r="48" spans="1:10" ht="15.75" customHeight="1">
      <c r="A48" s="6">
        <v>20113</v>
      </c>
      <c r="B48" s="8" t="s">
        <v>56</v>
      </c>
      <c r="C48" s="4">
        <f t="shared" si="1"/>
        <v>1000000</v>
      </c>
      <c r="D48" s="4"/>
      <c r="E48" s="4"/>
      <c r="F48" s="4"/>
      <c r="G48" s="5">
        <v>1000000</v>
      </c>
      <c r="H48" s="10"/>
      <c r="I48" s="10"/>
      <c r="J48" s="12">
        <f t="shared" si="2"/>
        <v>1000000</v>
      </c>
    </row>
    <row r="49" spans="1:10" ht="15.75" customHeight="1">
      <c r="A49" s="6">
        <v>2011301</v>
      </c>
      <c r="B49" s="9" t="s">
        <v>57</v>
      </c>
      <c r="C49" s="4">
        <f t="shared" si="1"/>
        <v>0</v>
      </c>
      <c r="D49" s="4"/>
      <c r="E49" s="4"/>
      <c r="F49" s="4"/>
      <c r="G49" s="5"/>
      <c r="H49" s="10"/>
      <c r="I49" s="10"/>
      <c r="J49" s="12">
        <f t="shared" si="2"/>
        <v>0</v>
      </c>
    </row>
    <row r="50" spans="1:10" ht="15.75" customHeight="1">
      <c r="A50" s="6">
        <v>2011302</v>
      </c>
      <c r="B50" s="9" t="s">
        <v>58</v>
      </c>
      <c r="C50" s="4">
        <f t="shared" si="1"/>
        <v>0</v>
      </c>
      <c r="D50" s="4"/>
      <c r="E50" s="4"/>
      <c r="F50" s="4"/>
      <c r="G50" s="5"/>
      <c r="H50" s="10"/>
      <c r="I50" s="10"/>
      <c r="J50" s="12">
        <f t="shared" si="2"/>
        <v>0</v>
      </c>
    </row>
    <row r="51" spans="1:10" ht="15.75" customHeight="1">
      <c r="A51" s="6">
        <v>2011308</v>
      </c>
      <c r="B51" s="9" t="s">
        <v>59</v>
      </c>
      <c r="C51" s="4">
        <f t="shared" si="1"/>
        <v>1000000</v>
      </c>
      <c r="D51" s="4"/>
      <c r="E51" s="4"/>
      <c r="F51" s="4"/>
      <c r="G51" s="5">
        <v>1000000</v>
      </c>
      <c r="H51" s="10"/>
      <c r="I51" s="10"/>
      <c r="J51" s="12">
        <f t="shared" si="2"/>
        <v>1000000</v>
      </c>
    </row>
    <row r="52" spans="1:10" ht="15.75" customHeight="1">
      <c r="A52" s="6">
        <v>2011350</v>
      </c>
      <c r="B52" s="9" t="s">
        <v>60</v>
      </c>
      <c r="C52" s="4">
        <f t="shared" si="1"/>
        <v>0</v>
      </c>
      <c r="D52" s="4"/>
      <c r="E52" s="4"/>
      <c r="F52" s="4"/>
      <c r="G52" s="5"/>
      <c r="H52" s="10"/>
      <c r="I52" s="10"/>
      <c r="J52" s="12">
        <f t="shared" si="2"/>
        <v>0</v>
      </c>
    </row>
    <row r="53" spans="1:10" ht="15.75" customHeight="1">
      <c r="A53" s="6">
        <v>2011399</v>
      </c>
      <c r="B53" s="9" t="s">
        <v>61</v>
      </c>
      <c r="C53" s="4">
        <f t="shared" si="1"/>
        <v>0</v>
      </c>
      <c r="D53" s="4"/>
      <c r="E53" s="4"/>
      <c r="F53" s="4"/>
      <c r="G53" s="5"/>
      <c r="H53" s="10"/>
      <c r="I53" s="10"/>
      <c r="J53" s="12">
        <f t="shared" si="2"/>
        <v>0</v>
      </c>
    </row>
    <row r="54" spans="1:10" ht="15.75" customHeight="1">
      <c r="A54" s="6">
        <v>20126</v>
      </c>
      <c r="B54" s="8" t="s">
        <v>62</v>
      </c>
      <c r="C54" s="4">
        <f t="shared" si="1"/>
        <v>0</v>
      </c>
      <c r="D54" s="4"/>
      <c r="E54" s="4"/>
      <c r="F54" s="4"/>
      <c r="G54" s="5"/>
      <c r="H54" s="10"/>
      <c r="I54" s="10"/>
      <c r="J54" s="12">
        <f t="shared" si="2"/>
        <v>0</v>
      </c>
    </row>
    <row r="55" spans="1:10" ht="15.75" customHeight="1">
      <c r="A55" s="6">
        <v>2012601</v>
      </c>
      <c r="B55" s="9" t="s">
        <v>63</v>
      </c>
      <c r="C55" s="4">
        <f t="shared" si="1"/>
        <v>0</v>
      </c>
      <c r="D55" s="4"/>
      <c r="E55" s="4"/>
      <c r="F55" s="4"/>
      <c r="G55" s="5"/>
      <c r="H55" s="10"/>
      <c r="I55" s="10"/>
      <c r="J55" s="12">
        <f t="shared" si="2"/>
        <v>0</v>
      </c>
    </row>
    <row r="56" spans="1:10" ht="15.75" customHeight="1">
      <c r="A56" s="6">
        <v>2012604</v>
      </c>
      <c r="B56" s="9" t="s">
        <v>64</v>
      </c>
      <c r="C56" s="4">
        <f t="shared" si="1"/>
        <v>0</v>
      </c>
      <c r="D56" s="4"/>
      <c r="E56" s="4"/>
      <c r="F56" s="4"/>
      <c r="G56" s="5"/>
      <c r="H56" s="10"/>
      <c r="I56" s="10"/>
      <c r="J56" s="12">
        <f t="shared" si="2"/>
        <v>0</v>
      </c>
    </row>
    <row r="57" spans="1:10" ht="15.75" customHeight="1">
      <c r="A57" s="6">
        <v>2012699</v>
      </c>
      <c r="B57" s="9" t="s">
        <v>65</v>
      </c>
      <c r="C57" s="4">
        <f t="shared" si="1"/>
        <v>0</v>
      </c>
      <c r="D57" s="4"/>
      <c r="E57" s="4"/>
      <c r="F57" s="4"/>
      <c r="G57" s="5"/>
      <c r="H57" s="10"/>
      <c r="I57" s="10"/>
      <c r="J57" s="12">
        <f t="shared" si="2"/>
        <v>0</v>
      </c>
    </row>
    <row r="58" spans="1:10" ht="15.75" customHeight="1">
      <c r="A58" s="6">
        <v>20128</v>
      </c>
      <c r="B58" s="8" t="s">
        <v>66</v>
      </c>
      <c r="C58" s="4">
        <f t="shared" si="1"/>
        <v>215188.8812</v>
      </c>
      <c r="D58" s="4">
        <v>87496.16</v>
      </c>
      <c r="E58" s="4">
        <v>33512.32</v>
      </c>
      <c r="F58" s="4">
        <v>14180.4012</v>
      </c>
      <c r="G58" s="5">
        <v>80000</v>
      </c>
      <c r="H58" s="10"/>
      <c r="I58" s="10"/>
      <c r="J58" s="12">
        <f t="shared" si="2"/>
        <v>80000</v>
      </c>
    </row>
    <row r="59" spans="1:10" ht="15.75" customHeight="1">
      <c r="A59" s="6">
        <v>2012801</v>
      </c>
      <c r="B59" s="9" t="s">
        <v>67</v>
      </c>
      <c r="C59" s="4">
        <f t="shared" si="1"/>
        <v>215188.8812</v>
      </c>
      <c r="D59" s="4">
        <v>87496.16</v>
      </c>
      <c r="E59" s="4">
        <v>33512.32</v>
      </c>
      <c r="F59" s="4">
        <v>14180.4012</v>
      </c>
      <c r="G59" s="5">
        <v>80000</v>
      </c>
      <c r="H59" s="10"/>
      <c r="I59" s="10"/>
      <c r="J59" s="12">
        <f t="shared" si="2"/>
        <v>80000</v>
      </c>
    </row>
    <row r="60" spans="1:10" ht="15.75" customHeight="1">
      <c r="A60" s="6">
        <v>2012899</v>
      </c>
      <c r="B60" s="9" t="s">
        <v>68</v>
      </c>
      <c r="C60" s="4">
        <f t="shared" si="1"/>
        <v>0</v>
      </c>
      <c r="D60" s="4"/>
      <c r="E60" s="4"/>
      <c r="F60" s="4"/>
      <c r="G60" s="5"/>
      <c r="H60" s="10"/>
      <c r="I60" s="10"/>
      <c r="J60" s="12">
        <f t="shared" si="2"/>
        <v>0</v>
      </c>
    </row>
    <row r="61" spans="1:10" ht="15.75" customHeight="1">
      <c r="A61" s="6">
        <v>20129</v>
      </c>
      <c r="B61" s="8" t="s">
        <v>69</v>
      </c>
      <c r="C61" s="4">
        <f t="shared" si="1"/>
        <v>846115.82</v>
      </c>
      <c r="D61" s="4">
        <v>515825.02</v>
      </c>
      <c r="E61" s="4">
        <v>137633.68</v>
      </c>
      <c r="F61" s="4">
        <v>42657.120000000003</v>
      </c>
      <c r="G61" s="5">
        <v>150000</v>
      </c>
      <c r="H61" s="10"/>
      <c r="I61" s="10"/>
      <c r="J61" s="12">
        <f t="shared" si="2"/>
        <v>150000</v>
      </c>
    </row>
    <row r="62" spans="1:10" ht="15.75" customHeight="1">
      <c r="A62" s="6">
        <v>2012901</v>
      </c>
      <c r="B62" s="9" t="s">
        <v>70</v>
      </c>
      <c r="C62" s="4">
        <f t="shared" si="1"/>
        <v>846115.82</v>
      </c>
      <c r="D62" s="4">
        <v>515825.02</v>
      </c>
      <c r="E62" s="4">
        <v>137633.68</v>
      </c>
      <c r="F62" s="4">
        <v>42657.120000000003</v>
      </c>
      <c r="G62" s="5">
        <v>150000</v>
      </c>
      <c r="H62" s="10"/>
      <c r="I62" s="10"/>
      <c r="J62" s="12">
        <f t="shared" si="2"/>
        <v>150000</v>
      </c>
    </row>
    <row r="63" spans="1:10" ht="15.75" customHeight="1">
      <c r="A63" s="6">
        <v>2012999</v>
      </c>
      <c r="B63" s="9" t="s">
        <v>71</v>
      </c>
      <c r="C63" s="4">
        <f t="shared" si="1"/>
        <v>0</v>
      </c>
      <c r="D63" s="4"/>
      <c r="E63" s="4"/>
      <c r="F63" s="4"/>
      <c r="G63" s="5"/>
      <c r="H63" s="10"/>
      <c r="I63" s="10"/>
      <c r="J63" s="12">
        <f t="shared" si="2"/>
        <v>0</v>
      </c>
    </row>
    <row r="64" spans="1:10" ht="15.75" customHeight="1">
      <c r="A64" s="6">
        <v>20131</v>
      </c>
      <c r="B64" s="8" t="s">
        <v>72</v>
      </c>
      <c r="C64" s="4">
        <f t="shared" si="1"/>
        <v>29030284.132399999</v>
      </c>
      <c r="D64" s="4">
        <v>4274511</v>
      </c>
      <c r="E64" s="4">
        <v>2277057.7999999998</v>
      </c>
      <c r="F64" s="4">
        <v>2486715.3324000002</v>
      </c>
      <c r="G64" s="5">
        <f>G65</f>
        <v>19992000</v>
      </c>
      <c r="H64" s="10"/>
      <c r="I64" s="10"/>
      <c r="J64" s="12">
        <f t="shared" si="2"/>
        <v>19992000</v>
      </c>
    </row>
    <row r="65" spans="1:10" ht="15.75" customHeight="1">
      <c r="A65" s="6">
        <v>2013101</v>
      </c>
      <c r="B65" s="9" t="s">
        <v>73</v>
      </c>
      <c r="C65" s="4">
        <f t="shared" si="1"/>
        <v>29030284.132399999</v>
      </c>
      <c r="D65" s="4">
        <v>4274511</v>
      </c>
      <c r="E65" s="4">
        <v>2277057.7999999998</v>
      </c>
      <c r="F65" s="4">
        <v>2486715.3324000002</v>
      </c>
      <c r="G65" s="5">
        <f>2992000+14000000+3000000</f>
        <v>19992000</v>
      </c>
      <c r="H65" s="10"/>
      <c r="I65" s="10"/>
      <c r="J65" s="12">
        <f t="shared" si="2"/>
        <v>19992000</v>
      </c>
    </row>
    <row r="66" spans="1:10" ht="15.75" customHeight="1">
      <c r="A66" s="6">
        <v>2013105</v>
      </c>
      <c r="B66" s="9" t="s">
        <v>74</v>
      </c>
      <c r="C66" s="4">
        <f t="shared" si="1"/>
        <v>0</v>
      </c>
      <c r="D66" s="4"/>
      <c r="E66" s="4"/>
      <c r="F66" s="4"/>
      <c r="G66" s="5"/>
      <c r="H66" s="10"/>
      <c r="I66" s="10"/>
      <c r="J66" s="12">
        <f t="shared" si="2"/>
        <v>0</v>
      </c>
    </row>
    <row r="67" spans="1:10" ht="15.75" customHeight="1">
      <c r="A67" s="6">
        <v>2013199</v>
      </c>
      <c r="B67" s="9" t="s">
        <v>75</v>
      </c>
      <c r="C67" s="4">
        <f t="shared" si="1"/>
        <v>0</v>
      </c>
      <c r="D67" s="4"/>
      <c r="E67" s="4"/>
      <c r="F67" s="4"/>
      <c r="G67" s="22"/>
      <c r="H67" s="10"/>
      <c r="I67" s="10"/>
      <c r="J67" s="12">
        <f t="shared" si="2"/>
        <v>0</v>
      </c>
    </row>
    <row r="68" spans="1:10" ht="15.75" customHeight="1">
      <c r="A68" s="6">
        <v>20132</v>
      </c>
      <c r="B68" s="8" t="s">
        <v>76</v>
      </c>
      <c r="C68" s="4">
        <f t="shared" si="1"/>
        <v>0</v>
      </c>
      <c r="D68" s="4"/>
      <c r="E68" s="4"/>
      <c r="F68" s="4"/>
      <c r="G68" s="5"/>
      <c r="H68" s="10"/>
      <c r="I68" s="10"/>
      <c r="J68" s="12">
        <f t="shared" si="2"/>
        <v>0</v>
      </c>
    </row>
    <row r="69" spans="1:10" ht="15.75" customHeight="1">
      <c r="A69" s="6">
        <v>2013201</v>
      </c>
      <c r="B69" s="9" t="s">
        <v>77</v>
      </c>
      <c r="C69" s="4">
        <f t="shared" si="1"/>
        <v>0</v>
      </c>
      <c r="D69" s="4"/>
      <c r="E69" s="4"/>
      <c r="F69" s="4"/>
      <c r="G69" s="5"/>
      <c r="H69" s="10"/>
      <c r="I69" s="10"/>
      <c r="J69" s="12">
        <f t="shared" si="2"/>
        <v>0</v>
      </c>
    </row>
    <row r="70" spans="1:10" ht="15.75" customHeight="1">
      <c r="A70" s="6">
        <v>2013299</v>
      </c>
      <c r="B70" s="9" t="s">
        <v>78</v>
      </c>
      <c r="C70" s="4">
        <f t="shared" si="1"/>
        <v>0</v>
      </c>
      <c r="D70" s="4"/>
      <c r="E70" s="4"/>
      <c r="F70" s="4"/>
      <c r="G70" s="5"/>
      <c r="H70" s="10"/>
      <c r="I70" s="10"/>
      <c r="J70" s="12">
        <f t="shared" si="2"/>
        <v>0</v>
      </c>
    </row>
    <row r="71" spans="1:10" ht="15.75" customHeight="1">
      <c r="A71" s="6">
        <v>20133</v>
      </c>
      <c r="B71" s="8" t="s">
        <v>79</v>
      </c>
      <c r="C71" s="4">
        <f t="shared" si="1"/>
        <v>0</v>
      </c>
      <c r="D71" s="4"/>
      <c r="E71" s="4"/>
      <c r="F71" s="4"/>
      <c r="G71" s="5"/>
      <c r="H71" s="10"/>
      <c r="I71" s="10"/>
      <c r="J71" s="12">
        <f t="shared" si="2"/>
        <v>0</v>
      </c>
    </row>
    <row r="72" spans="1:10" ht="15.75" customHeight="1">
      <c r="A72" s="6">
        <v>2013301</v>
      </c>
      <c r="B72" s="9" t="s">
        <v>80</v>
      </c>
      <c r="C72" s="4">
        <f t="shared" ref="C72:C135" si="3">D72+E72+F72+G72</f>
        <v>0</v>
      </c>
      <c r="D72" s="4"/>
      <c r="E72" s="4"/>
      <c r="F72" s="4"/>
      <c r="G72" s="5"/>
      <c r="H72" s="10"/>
      <c r="I72" s="10"/>
      <c r="J72" s="12">
        <f t="shared" ref="J72:J135" si="4">G72-H72</f>
        <v>0</v>
      </c>
    </row>
    <row r="73" spans="1:10" ht="15.75" customHeight="1">
      <c r="A73" s="6">
        <v>2013399</v>
      </c>
      <c r="B73" s="9" t="s">
        <v>81</v>
      </c>
      <c r="C73" s="4">
        <f t="shared" si="3"/>
        <v>0</v>
      </c>
      <c r="D73" s="4"/>
      <c r="E73" s="4"/>
      <c r="F73" s="4"/>
      <c r="G73" s="5"/>
      <c r="H73" s="10"/>
      <c r="I73" s="10"/>
      <c r="J73" s="12">
        <f t="shared" si="4"/>
        <v>0</v>
      </c>
    </row>
    <row r="74" spans="1:10" ht="15.75" customHeight="1">
      <c r="A74" s="6">
        <v>20134</v>
      </c>
      <c r="B74" s="8" t="s">
        <v>82</v>
      </c>
      <c r="C74" s="4">
        <f t="shared" si="3"/>
        <v>1092336.4516</v>
      </c>
      <c r="D74" s="4">
        <v>426715.48</v>
      </c>
      <c r="E74" s="4">
        <v>120580.96</v>
      </c>
      <c r="F74" s="4">
        <v>45040.011599999998</v>
      </c>
      <c r="G74" s="5">
        <v>500000</v>
      </c>
      <c r="H74" s="10" t="e">
        <f>VLOOKUP(A74,#REF!,3,FALSE)</f>
        <v>#REF!</v>
      </c>
      <c r="I74" s="10"/>
      <c r="J74" s="12" t="e">
        <f t="shared" si="4"/>
        <v>#REF!</v>
      </c>
    </row>
    <row r="75" spans="1:10" ht="15.75" customHeight="1">
      <c r="A75" s="6">
        <v>2013401</v>
      </c>
      <c r="B75" s="9" t="s">
        <v>83</v>
      </c>
      <c r="C75" s="4">
        <f t="shared" si="3"/>
        <v>1092336.4516</v>
      </c>
      <c r="D75" s="4">
        <v>426715.48</v>
      </c>
      <c r="E75" s="4">
        <v>120580.96</v>
      </c>
      <c r="F75" s="4">
        <v>45040.011599999998</v>
      </c>
      <c r="G75" s="5">
        <v>500000</v>
      </c>
      <c r="H75" s="10"/>
      <c r="I75" s="10"/>
      <c r="J75" s="12">
        <f t="shared" si="4"/>
        <v>500000</v>
      </c>
    </row>
    <row r="76" spans="1:10" ht="15.75" customHeight="1">
      <c r="A76" s="6">
        <v>2013499</v>
      </c>
      <c r="B76" s="9" t="s">
        <v>84</v>
      </c>
      <c r="C76" s="4">
        <f t="shared" si="3"/>
        <v>0</v>
      </c>
      <c r="D76" s="4"/>
      <c r="E76" s="4"/>
      <c r="F76" s="4"/>
      <c r="G76" s="5"/>
      <c r="H76" s="10">
        <v>7</v>
      </c>
      <c r="I76" s="10">
        <f>VLOOKUP(A76,'[4]一般转移支付（表八与表十一差额）'!$A$1:$D$28,4,FALSE)</f>
        <v>7</v>
      </c>
      <c r="J76" s="12">
        <f t="shared" si="4"/>
        <v>-7</v>
      </c>
    </row>
    <row r="77" spans="1:10" ht="15.75" customHeight="1">
      <c r="A77" s="6">
        <v>20136</v>
      </c>
      <c r="B77" s="8" t="s">
        <v>85</v>
      </c>
      <c r="C77" s="4">
        <f t="shared" si="3"/>
        <v>0</v>
      </c>
      <c r="D77" s="4"/>
      <c r="E77" s="4"/>
      <c r="F77" s="4"/>
      <c r="G77" s="5"/>
      <c r="H77" s="10"/>
      <c r="I77" s="10"/>
      <c r="J77" s="12">
        <f t="shared" si="4"/>
        <v>0</v>
      </c>
    </row>
    <row r="78" spans="1:10" ht="15.75" customHeight="1">
      <c r="A78" s="6">
        <v>2013601</v>
      </c>
      <c r="B78" s="9" t="s">
        <v>86</v>
      </c>
      <c r="C78" s="4">
        <f t="shared" si="3"/>
        <v>0</v>
      </c>
      <c r="D78" s="4"/>
      <c r="E78" s="4"/>
      <c r="F78" s="4"/>
      <c r="G78" s="5"/>
      <c r="H78" s="10"/>
      <c r="I78" s="10"/>
      <c r="J78" s="12">
        <f t="shared" si="4"/>
        <v>0</v>
      </c>
    </row>
    <row r="79" spans="1:10" ht="15.75" customHeight="1">
      <c r="A79" s="6">
        <v>2013699</v>
      </c>
      <c r="B79" s="9" t="s">
        <v>87</v>
      </c>
      <c r="C79" s="4">
        <f t="shared" si="3"/>
        <v>0</v>
      </c>
      <c r="D79" s="4"/>
      <c r="E79" s="4"/>
      <c r="F79" s="4"/>
      <c r="G79" s="5"/>
      <c r="H79" s="10"/>
      <c r="I79" s="10"/>
      <c r="J79" s="12">
        <f t="shared" si="4"/>
        <v>0</v>
      </c>
    </row>
    <row r="80" spans="1:10" ht="15.75" customHeight="1">
      <c r="A80" s="6">
        <v>20138</v>
      </c>
      <c r="B80" s="8" t="s">
        <v>88</v>
      </c>
      <c r="C80" s="4">
        <f t="shared" si="3"/>
        <v>6104781.7980000004</v>
      </c>
      <c r="D80" s="4">
        <v>4238839.96</v>
      </c>
      <c r="E80" s="4">
        <v>1086401.92</v>
      </c>
      <c r="F80" s="4">
        <v>379539.91800000001</v>
      </c>
      <c r="G80" s="5">
        <v>400000</v>
      </c>
      <c r="H80" s="10"/>
      <c r="I80" s="10"/>
      <c r="J80" s="12">
        <f t="shared" si="4"/>
        <v>400000</v>
      </c>
    </row>
    <row r="81" spans="1:10" ht="15.75" customHeight="1">
      <c r="A81" s="6">
        <v>2013801</v>
      </c>
      <c r="B81" s="9" t="s">
        <v>89</v>
      </c>
      <c r="C81" s="4">
        <f t="shared" si="3"/>
        <v>6104781.7980000004</v>
      </c>
      <c r="D81" s="4">
        <v>4238839.96</v>
      </c>
      <c r="E81" s="4">
        <v>1086401.92</v>
      </c>
      <c r="F81" s="4">
        <v>379539.91800000001</v>
      </c>
      <c r="G81" s="5">
        <v>400000</v>
      </c>
      <c r="H81" s="10"/>
      <c r="I81" s="10"/>
      <c r="J81" s="12">
        <f t="shared" si="4"/>
        <v>400000</v>
      </c>
    </row>
    <row r="82" spans="1:10" ht="15.75" customHeight="1">
      <c r="A82" s="6">
        <v>2013804</v>
      </c>
      <c r="B82" s="9" t="s">
        <v>90</v>
      </c>
      <c r="C82" s="4">
        <f t="shared" si="3"/>
        <v>0</v>
      </c>
      <c r="D82" s="4"/>
      <c r="E82" s="4"/>
      <c r="F82" s="4"/>
      <c r="G82" s="5"/>
      <c r="H82" s="10"/>
      <c r="I82" s="10"/>
      <c r="J82" s="12">
        <f t="shared" si="4"/>
        <v>0</v>
      </c>
    </row>
    <row r="83" spans="1:10" ht="15.75" customHeight="1">
      <c r="A83" s="6">
        <v>2013805</v>
      </c>
      <c r="B83" s="9" t="s">
        <v>91</v>
      </c>
      <c r="C83" s="4">
        <f t="shared" si="3"/>
        <v>0</v>
      </c>
      <c r="D83" s="4"/>
      <c r="E83" s="4"/>
      <c r="F83" s="4"/>
      <c r="G83" s="5"/>
      <c r="H83" s="10"/>
      <c r="I83" s="10"/>
      <c r="J83" s="12">
        <f t="shared" si="4"/>
        <v>0</v>
      </c>
    </row>
    <row r="84" spans="1:10" ht="15.75" customHeight="1">
      <c r="A84" s="6">
        <v>2013812</v>
      </c>
      <c r="B84" s="9" t="s">
        <v>92</v>
      </c>
      <c r="C84" s="4">
        <f t="shared" si="3"/>
        <v>0</v>
      </c>
      <c r="D84" s="4"/>
      <c r="E84" s="4"/>
      <c r="F84" s="4"/>
      <c r="G84" s="5"/>
      <c r="H84" s="10"/>
      <c r="I84" s="10"/>
      <c r="J84" s="12">
        <f t="shared" si="4"/>
        <v>0</v>
      </c>
    </row>
    <row r="85" spans="1:10" ht="15.75" customHeight="1">
      <c r="A85" s="6">
        <v>2013899</v>
      </c>
      <c r="B85" s="9" t="s">
        <v>93</v>
      </c>
      <c r="C85" s="4">
        <f t="shared" si="3"/>
        <v>0</v>
      </c>
      <c r="D85" s="4"/>
      <c r="E85" s="4"/>
      <c r="F85" s="4"/>
      <c r="G85" s="5"/>
      <c r="H85" s="10"/>
      <c r="I85" s="10"/>
      <c r="J85" s="12">
        <f t="shared" si="4"/>
        <v>0</v>
      </c>
    </row>
    <row r="86" spans="1:10" ht="15.75" customHeight="1">
      <c r="A86" s="6">
        <v>20199</v>
      </c>
      <c r="B86" s="8" t="s">
        <v>94</v>
      </c>
      <c r="C86" s="4">
        <f t="shared" si="3"/>
        <v>820949.16799999995</v>
      </c>
      <c r="D86" s="4">
        <v>191420.22399999999</v>
      </c>
      <c r="E86" s="4">
        <v>22970</v>
      </c>
      <c r="F86" s="4">
        <v>27858.944</v>
      </c>
      <c r="G86" s="5">
        <f>G87</f>
        <v>578700</v>
      </c>
      <c r="H86" s="10"/>
      <c r="I86" s="10"/>
      <c r="J86" s="12">
        <f t="shared" si="4"/>
        <v>578700</v>
      </c>
    </row>
    <row r="87" spans="1:10" ht="15.75" customHeight="1">
      <c r="A87" s="6">
        <v>2019999</v>
      </c>
      <c r="B87" s="9" t="s">
        <v>94</v>
      </c>
      <c r="C87" s="4">
        <f t="shared" si="3"/>
        <v>820949.16799999995</v>
      </c>
      <c r="D87" s="4">
        <v>191420.22399999999</v>
      </c>
      <c r="E87" s="4">
        <v>22970</v>
      </c>
      <c r="F87" s="4">
        <v>27858.944</v>
      </c>
      <c r="G87" s="5">
        <f>140000+438700</f>
        <v>578700</v>
      </c>
      <c r="H87" s="10"/>
      <c r="I87" s="10"/>
      <c r="J87" s="12">
        <f t="shared" si="4"/>
        <v>578700</v>
      </c>
    </row>
    <row r="88" spans="1:10" ht="15.75" customHeight="1">
      <c r="A88" s="6">
        <v>204</v>
      </c>
      <c r="B88" s="7" t="s">
        <v>95</v>
      </c>
      <c r="C88" s="4">
        <f t="shared" si="3"/>
        <v>12842654.0788</v>
      </c>
      <c r="D88" s="4">
        <f>D98+D104</f>
        <v>886253.76</v>
      </c>
      <c r="E88" s="4">
        <f>E98+E104</f>
        <v>198683.51999999999</v>
      </c>
      <c r="F88" s="4">
        <f>F98+F104</f>
        <v>107716.7988</v>
      </c>
      <c r="G88" s="4">
        <f>G89+G91+G94+G96+G98+G104</f>
        <v>11650000</v>
      </c>
      <c r="H88" s="10"/>
      <c r="I88" s="10"/>
      <c r="J88" s="12">
        <f t="shared" si="4"/>
        <v>11650000</v>
      </c>
    </row>
    <row r="89" spans="1:10" ht="15.75" customHeight="1">
      <c r="A89" s="6">
        <v>20401</v>
      </c>
      <c r="B89" s="8" t="s">
        <v>96</v>
      </c>
      <c r="C89" s="4">
        <f t="shared" si="3"/>
        <v>0</v>
      </c>
      <c r="D89" s="4"/>
      <c r="E89" s="4"/>
      <c r="F89" s="4"/>
      <c r="G89" s="5"/>
      <c r="H89" s="10"/>
      <c r="I89" s="10"/>
      <c r="J89" s="12">
        <f t="shared" si="4"/>
        <v>0</v>
      </c>
    </row>
    <row r="90" spans="1:10" ht="15.75" customHeight="1">
      <c r="A90" s="6">
        <v>2040101</v>
      </c>
      <c r="B90" s="9" t="s">
        <v>96</v>
      </c>
      <c r="C90" s="4">
        <f t="shared" si="3"/>
        <v>0</v>
      </c>
      <c r="D90" s="4"/>
      <c r="E90" s="4"/>
      <c r="F90" s="4"/>
      <c r="G90" s="5"/>
      <c r="H90" s="10"/>
      <c r="I90" s="10"/>
      <c r="J90" s="12">
        <f t="shared" si="4"/>
        <v>0</v>
      </c>
    </row>
    <row r="91" spans="1:10" ht="15.75" customHeight="1">
      <c r="A91" s="6">
        <v>20402</v>
      </c>
      <c r="B91" s="8" t="s">
        <v>97</v>
      </c>
      <c r="C91" s="4">
        <f t="shared" si="3"/>
        <v>11600000</v>
      </c>
      <c r="D91" s="4"/>
      <c r="E91" s="4"/>
      <c r="F91" s="4"/>
      <c r="G91" s="5">
        <v>11600000</v>
      </c>
      <c r="H91" s="10"/>
      <c r="I91" s="10"/>
      <c r="J91" s="12">
        <f t="shared" si="4"/>
        <v>11600000</v>
      </c>
    </row>
    <row r="92" spans="1:10" ht="15.75" customHeight="1">
      <c r="A92" s="6">
        <v>2040201</v>
      </c>
      <c r="B92" s="9" t="s">
        <v>98</v>
      </c>
      <c r="C92" s="4">
        <f t="shared" si="3"/>
        <v>0</v>
      </c>
      <c r="D92" s="4"/>
      <c r="E92" s="4"/>
      <c r="F92" s="4"/>
      <c r="G92" s="5"/>
      <c r="H92" s="10"/>
      <c r="I92" s="10"/>
      <c r="J92" s="12">
        <f t="shared" si="4"/>
        <v>0</v>
      </c>
    </row>
    <row r="93" spans="1:10" ht="15.75" customHeight="1">
      <c r="A93" s="6">
        <v>2040299</v>
      </c>
      <c r="B93" s="9" t="s">
        <v>99</v>
      </c>
      <c r="C93" s="4">
        <f t="shared" si="3"/>
        <v>11600000</v>
      </c>
      <c r="D93" s="4"/>
      <c r="E93" s="4"/>
      <c r="F93" s="4"/>
      <c r="G93" s="5">
        <v>11600000</v>
      </c>
      <c r="H93" s="10"/>
      <c r="I93" s="10"/>
      <c r="J93" s="12">
        <f t="shared" si="4"/>
        <v>11600000</v>
      </c>
    </row>
    <row r="94" spans="1:10" ht="15.75" customHeight="1">
      <c r="A94" s="6">
        <v>20404</v>
      </c>
      <c r="B94" s="8" t="s">
        <v>100</v>
      </c>
      <c r="C94" s="4">
        <f t="shared" si="3"/>
        <v>0</v>
      </c>
      <c r="D94" s="4"/>
      <c r="E94" s="4"/>
      <c r="F94" s="4"/>
      <c r="G94" s="5"/>
      <c r="H94" s="10"/>
      <c r="I94" s="10"/>
      <c r="J94" s="12">
        <f t="shared" si="4"/>
        <v>0</v>
      </c>
    </row>
    <row r="95" spans="1:10" ht="15.75" customHeight="1">
      <c r="A95" s="6">
        <v>2040499</v>
      </c>
      <c r="B95" s="9" t="s">
        <v>101</v>
      </c>
      <c r="C95" s="4">
        <f t="shared" si="3"/>
        <v>0</v>
      </c>
      <c r="D95" s="4"/>
      <c r="E95" s="4"/>
      <c r="F95" s="4"/>
      <c r="G95" s="5"/>
      <c r="H95" s="10"/>
      <c r="I95" s="10"/>
      <c r="J95" s="12">
        <f t="shared" si="4"/>
        <v>0</v>
      </c>
    </row>
    <row r="96" spans="1:10" ht="15.75" customHeight="1">
      <c r="A96" s="6">
        <v>20405</v>
      </c>
      <c r="B96" s="8" t="s">
        <v>102</v>
      </c>
      <c r="C96" s="4">
        <f t="shared" si="3"/>
        <v>0</v>
      </c>
      <c r="D96" s="4"/>
      <c r="E96" s="4"/>
      <c r="F96" s="4"/>
      <c r="G96" s="5"/>
      <c r="H96" s="10"/>
      <c r="I96" s="10"/>
      <c r="J96" s="12">
        <f t="shared" si="4"/>
        <v>0</v>
      </c>
    </row>
    <row r="97" spans="1:10" ht="15.75" customHeight="1">
      <c r="A97" s="6">
        <v>2040599</v>
      </c>
      <c r="B97" s="9" t="s">
        <v>103</v>
      </c>
      <c r="C97" s="4">
        <f t="shared" si="3"/>
        <v>0</v>
      </c>
      <c r="D97" s="4"/>
      <c r="E97" s="4"/>
      <c r="F97" s="4"/>
      <c r="G97" s="5"/>
      <c r="H97" s="10"/>
      <c r="I97" s="10"/>
      <c r="J97" s="12">
        <f t="shared" si="4"/>
        <v>0</v>
      </c>
    </row>
    <row r="98" spans="1:10" ht="15.75" customHeight="1">
      <c r="A98" s="6">
        <v>20406</v>
      </c>
      <c r="B98" s="8" t="s">
        <v>104</v>
      </c>
      <c r="C98" s="4">
        <f t="shared" si="3"/>
        <v>1242654.0788</v>
      </c>
      <c r="D98" s="4">
        <v>886253.76</v>
      </c>
      <c r="E98" s="4">
        <v>198683.51999999999</v>
      </c>
      <c r="F98" s="4">
        <v>107716.7988</v>
      </c>
      <c r="G98" s="5">
        <v>50000</v>
      </c>
      <c r="H98" s="10"/>
      <c r="I98" s="10"/>
      <c r="J98" s="12">
        <f t="shared" si="4"/>
        <v>50000</v>
      </c>
    </row>
    <row r="99" spans="1:10" ht="15.75" customHeight="1">
      <c r="A99" s="6">
        <v>2040601</v>
      </c>
      <c r="B99" s="9" t="s">
        <v>105</v>
      </c>
      <c r="C99" s="4">
        <f t="shared" si="3"/>
        <v>1242654.0788</v>
      </c>
      <c r="D99" s="4">
        <v>886253.76</v>
      </c>
      <c r="E99" s="4">
        <v>198683.51999999999</v>
      </c>
      <c r="F99" s="4">
        <v>107716.7988</v>
      </c>
      <c r="G99" s="5">
        <v>50000</v>
      </c>
      <c r="H99" s="10"/>
      <c r="I99" s="10"/>
      <c r="J99" s="12">
        <f t="shared" si="4"/>
        <v>50000</v>
      </c>
    </row>
    <row r="100" spans="1:10" ht="15.75" customHeight="1">
      <c r="A100" s="6">
        <v>2040605</v>
      </c>
      <c r="B100" s="9" t="s">
        <v>106</v>
      </c>
      <c r="C100" s="4">
        <f t="shared" si="3"/>
        <v>0</v>
      </c>
      <c r="D100" s="4"/>
      <c r="E100" s="4"/>
      <c r="F100" s="4"/>
      <c r="G100" s="5"/>
      <c r="H100" s="10"/>
      <c r="I100" s="10"/>
      <c r="J100" s="12">
        <f t="shared" si="4"/>
        <v>0</v>
      </c>
    </row>
    <row r="101" spans="1:10" ht="15.75" customHeight="1">
      <c r="A101" s="6">
        <v>2040607</v>
      </c>
      <c r="B101" s="9" t="s">
        <v>107</v>
      </c>
      <c r="C101" s="4">
        <f t="shared" si="3"/>
        <v>0</v>
      </c>
      <c r="D101" s="4"/>
      <c r="E101" s="4"/>
      <c r="F101" s="4"/>
      <c r="G101" s="5"/>
      <c r="H101" s="10"/>
      <c r="I101" s="10"/>
      <c r="J101" s="12">
        <f t="shared" si="4"/>
        <v>0</v>
      </c>
    </row>
    <row r="102" spans="1:10" ht="15.75" customHeight="1">
      <c r="A102" s="6">
        <v>2040610</v>
      </c>
      <c r="B102" s="9" t="s">
        <v>108</v>
      </c>
      <c r="C102" s="4">
        <f t="shared" si="3"/>
        <v>0</v>
      </c>
      <c r="D102" s="4"/>
      <c r="E102" s="4"/>
      <c r="F102" s="4"/>
      <c r="G102" s="5"/>
      <c r="H102" s="10"/>
      <c r="I102" s="10"/>
      <c r="J102" s="12">
        <f t="shared" si="4"/>
        <v>0</v>
      </c>
    </row>
    <row r="103" spans="1:10" ht="15.75" customHeight="1">
      <c r="A103" s="6">
        <v>2040699</v>
      </c>
      <c r="B103" s="9" t="s">
        <v>109</v>
      </c>
      <c r="C103" s="4">
        <f t="shared" si="3"/>
        <v>0</v>
      </c>
      <c r="D103" s="4"/>
      <c r="E103" s="4"/>
      <c r="F103" s="4"/>
      <c r="G103" s="5"/>
      <c r="H103" s="10"/>
      <c r="I103" s="10"/>
      <c r="J103" s="12">
        <f t="shared" si="4"/>
        <v>0</v>
      </c>
    </row>
    <row r="104" spans="1:10" ht="15.75" customHeight="1">
      <c r="A104" s="6">
        <v>20499</v>
      </c>
      <c r="B104" s="8" t="s">
        <v>110</v>
      </c>
      <c r="C104" s="4">
        <f t="shared" si="3"/>
        <v>0</v>
      </c>
      <c r="D104" s="4"/>
      <c r="E104" s="4"/>
      <c r="F104" s="4"/>
      <c r="G104" s="5"/>
      <c r="H104" s="10"/>
      <c r="I104" s="10"/>
      <c r="J104" s="12">
        <f t="shared" si="4"/>
        <v>0</v>
      </c>
    </row>
    <row r="105" spans="1:10" ht="15.75" customHeight="1">
      <c r="A105" s="6">
        <v>2049901</v>
      </c>
      <c r="B105" s="9" t="s">
        <v>110</v>
      </c>
      <c r="C105" s="4">
        <f t="shared" si="3"/>
        <v>0</v>
      </c>
      <c r="D105" s="4"/>
      <c r="E105" s="4"/>
      <c r="F105" s="4"/>
      <c r="G105" s="5"/>
      <c r="H105" s="10"/>
      <c r="I105" s="10"/>
      <c r="J105" s="12">
        <f t="shared" si="4"/>
        <v>0</v>
      </c>
    </row>
    <row r="106" spans="1:10" ht="15.75" customHeight="1">
      <c r="A106" s="6">
        <v>205</v>
      </c>
      <c r="B106" s="7" t="s">
        <v>4</v>
      </c>
      <c r="C106" s="4">
        <f t="shared" si="3"/>
        <v>205370606.57780001</v>
      </c>
      <c r="D106" s="4">
        <f>D107+D110</f>
        <v>109530219.31200001</v>
      </c>
      <c r="E106" s="4">
        <f>E107+E110</f>
        <v>9309763.3039999995</v>
      </c>
      <c r="F106" s="4">
        <f>F107+F110</f>
        <v>20121266.961800002</v>
      </c>
      <c r="G106" s="4">
        <f>G107+G110</f>
        <v>66409357</v>
      </c>
      <c r="H106" s="10" t="e">
        <f>VLOOKUP(A106,#REF!,3,FALSE)</f>
        <v>#REF!</v>
      </c>
      <c r="I106" s="10"/>
      <c r="J106" s="12" t="e">
        <f t="shared" si="4"/>
        <v>#REF!</v>
      </c>
    </row>
    <row r="107" spans="1:10" ht="15.75" customHeight="1">
      <c r="A107" s="6">
        <v>20501</v>
      </c>
      <c r="B107" s="8" t="s">
        <v>111</v>
      </c>
      <c r="C107" s="4">
        <f t="shared" si="3"/>
        <v>72189708.009599999</v>
      </c>
      <c r="D107" s="4">
        <v>2132812.352</v>
      </c>
      <c r="E107" s="4">
        <v>307319.304</v>
      </c>
      <c r="F107" s="4">
        <v>3340219.3536</v>
      </c>
      <c r="G107" s="5">
        <f>G108</f>
        <v>66409357</v>
      </c>
      <c r="H107" s="10"/>
      <c r="I107" s="10"/>
      <c r="J107" s="12">
        <f t="shared" si="4"/>
        <v>66409357</v>
      </c>
    </row>
    <row r="108" spans="1:10" ht="15.75" customHeight="1">
      <c r="A108" s="6">
        <v>2050101</v>
      </c>
      <c r="B108" s="9" t="s">
        <v>112</v>
      </c>
      <c r="C108" s="4">
        <f t="shared" si="3"/>
        <v>72189708.009599999</v>
      </c>
      <c r="D108" s="4">
        <v>2132812.352</v>
      </c>
      <c r="E108" s="4">
        <v>307319.304</v>
      </c>
      <c r="F108" s="4">
        <v>3340219.3536</v>
      </c>
      <c r="G108" s="5">
        <f>95000+66314357</f>
        <v>66409357</v>
      </c>
      <c r="H108" s="10"/>
      <c r="I108" s="10"/>
      <c r="J108" s="12">
        <f t="shared" si="4"/>
        <v>66409357</v>
      </c>
    </row>
    <row r="109" spans="1:10" ht="15.75" customHeight="1">
      <c r="A109" s="6">
        <v>2050199</v>
      </c>
      <c r="B109" s="9" t="s">
        <v>113</v>
      </c>
      <c r="C109" s="4">
        <f t="shared" si="3"/>
        <v>0</v>
      </c>
      <c r="D109" s="4"/>
      <c r="E109" s="4"/>
      <c r="F109" s="4"/>
      <c r="G109" s="5"/>
      <c r="H109" s="10"/>
      <c r="I109" s="10"/>
      <c r="J109" s="12">
        <f t="shared" si="4"/>
        <v>0</v>
      </c>
    </row>
    <row r="110" spans="1:10" ht="15.75" customHeight="1">
      <c r="A110" s="6">
        <v>20502</v>
      </c>
      <c r="B110" s="8" t="s">
        <v>114</v>
      </c>
      <c r="C110" s="4">
        <f t="shared" si="3"/>
        <v>133180898.56820001</v>
      </c>
      <c r="D110" s="4">
        <f>D112+D113</f>
        <v>107397406.95999999</v>
      </c>
      <c r="E110" s="4">
        <f>E112+E113</f>
        <v>9002444</v>
      </c>
      <c r="F110" s="4">
        <f>F112+F113</f>
        <v>16781047.608199999</v>
      </c>
      <c r="G110" s="4">
        <f>G112+G113</f>
        <v>0</v>
      </c>
      <c r="H110" s="10" t="e">
        <f>VLOOKUP(A110,#REF!,3,FALSE)</f>
        <v>#REF!</v>
      </c>
      <c r="I110" s="10"/>
      <c r="J110" s="12" t="e">
        <f t="shared" si="4"/>
        <v>#REF!</v>
      </c>
    </row>
    <row r="111" spans="1:10" ht="15.75" customHeight="1">
      <c r="A111" s="6">
        <v>2050201</v>
      </c>
      <c r="B111" s="9" t="s">
        <v>115</v>
      </c>
      <c r="C111" s="4">
        <f t="shared" si="3"/>
        <v>0</v>
      </c>
      <c r="D111" s="4"/>
      <c r="E111" s="4"/>
      <c r="F111" s="4"/>
      <c r="G111" s="5"/>
      <c r="H111" s="10">
        <v>1513</v>
      </c>
      <c r="I111" s="10">
        <f>VLOOKUP(A111,'[4]一般转移支付（表八与表十一差额）'!$A$1:$D$28,4,FALSE)</f>
        <v>1513</v>
      </c>
      <c r="J111" s="12">
        <f t="shared" si="4"/>
        <v>-1513</v>
      </c>
    </row>
    <row r="112" spans="1:10" ht="15.75" customHeight="1">
      <c r="A112" s="6">
        <v>2050202</v>
      </c>
      <c r="B112" s="9" t="s">
        <v>116</v>
      </c>
      <c r="C112" s="4">
        <f t="shared" si="3"/>
        <v>76433156.490199998</v>
      </c>
      <c r="D112" s="4">
        <v>60672258.039999999</v>
      </c>
      <c r="E112" s="4">
        <v>5305172</v>
      </c>
      <c r="F112" s="4">
        <v>10455726.450200001</v>
      </c>
      <c r="G112" s="5"/>
      <c r="H112" s="10"/>
      <c r="I112" s="10"/>
      <c r="J112" s="12">
        <f t="shared" si="4"/>
        <v>0</v>
      </c>
    </row>
    <row r="113" spans="1:10" ht="15.75" customHeight="1">
      <c r="A113" s="6">
        <v>2050203</v>
      </c>
      <c r="B113" s="9" t="s">
        <v>117</v>
      </c>
      <c r="C113" s="4">
        <f t="shared" si="3"/>
        <v>56747742.078000002</v>
      </c>
      <c r="D113" s="4">
        <v>46725148.920000002</v>
      </c>
      <c r="E113" s="4">
        <v>3697272</v>
      </c>
      <c r="F113" s="4">
        <v>6325321.1579999998</v>
      </c>
      <c r="G113" s="5"/>
      <c r="H113" s="10"/>
      <c r="I113" s="10"/>
      <c r="J113" s="12">
        <f t="shared" si="4"/>
        <v>0</v>
      </c>
    </row>
    <row r="114" spans="1:10" ht="15.75" customHeight="1">
      <c r="A114" s="6">
        <v>2050204</v>
      </c>
      <c r="B114" s="9" t="s">
        <v>118</v>
      </c>
      <c r="C114" s="4">
        <f t="shared" si="3"/>
        <v>0</v>
      </c>
      <c r="D114" s="4"/>
      <c r="E114" s="4"/>
      <c r="F114" s="4"/>
      <c r="G114" s="5"/>
      <c r="H114" s="10"/>
      <c r="I114" s="10"/>
      <c r="J114" s="12">
        <f t="shared" si="4"/>
        <v>0</v>
      </c>
    </row>
    <row r="115" spans="1:10" ht="15.75" customHeight="1">
      <c r="A115" s="6">
        <v>2050299</v>
      </c>
      <c r="B115" s="9" t="s">
        <v>119</v>
      </c>
      <c r="C115" s="4">
        <f t="shared" si="3"/>
        <v>0</v>
      </c>
      <c r="D115" s="4"/>
      <c r="E115" s="4"/>
      <c r="F115" s="4"/>
      <c r="G115" s="5"/>
      <c r="H115" s="10"/>
      <c r="I115" s="10"/>
      <c r="J115" s="12">
        <f t="shared" si="4"/>
        <v>0</v>
      </c>
    </row>
    <row r="116" spans="1:10" ht="15.75" customHeight="1">
      <c r="A116" s="6">
        <v>20503</v>
      </c>
      <c r="B116" s="8" t="s">
        <v>120</v>
      </c>
      <c r="C116" s="4">
        <f t="shared" si="3"/>
        <v>0</v>
      </c>
      <c r="D116" s="4"/>
      <c r="E116" s="4"/>
      <c r="F116" s="4"/>
      <c r="G116" s="5"/>
      <c r="H116" s="10" t="e">
        <f>VLOOKUP(A116,#REF!,3,FALSE)</f>
        <v>#REF!</v>
      </c>
      <c r="I116" s="10"/>
      <c r="J116" s="12" t="e">
        <f t="shared" si="4"/>
        <v>#REF!</v>
      </c>
    </row>
    <row r="117" spans="1:10" ht="15.75" customHeight="1">
      <c r="A117" s="6">
        <v>2050302</v>
      </c>
      <c r="B117" s="9" t="s">
        <v>121</v>
      </c>
      <c r="C117" s="4">
        <f t="shared" si="3"/>
        <v>0</v>
      </c>
      <c r="D117" s="4"/>
      <c r="E117" s="4"/>
      <c r="F117" s="4"/>
      <c r="G117" s="5"/>
      <c r="H117" s="10">
        <v>92</v>
      </c>
      <c r="I117" s="10">
        <f>VLOOKUP(A117,'[4]一般转移支付（表八与表十一差额）'!$A$1:$D$28,4,FALSE)</f>
        <v>92</v>
      </c>
      <c r="J117" s="12">
        <f t="shared" si="4"/>
        <v>-92</v>
      </c>
    </row>
    <row r="118" spans="1:10" ht="15.75" customHeight="1">
      <c r="A118" s="6">
        <v>20507</v>
      </c>
      <c r="B118" s="8" t="s">
        <v>122</v>
      </c>
      <c r="C118" s="4">
        <f t="shared" si="3"/>
        <v>0</v>
      </c>
      <c r="D118" s="4"/>
      <c r="E118" s="4"/>
      <c r="F118" s="4"/>
      <c r="G118" s="5"/>
      <c r="H118" s="10"/>
      <c r="I118" s="10"/>
      <c r="J118" s="12">
        <f t="shared" si="4"/>
        <v>0</v>
      </c>
    </row>
    <row r="119" spans="1:10" ht="15.75" customHeight="1">
      <c r="A119" s="6">
        <v>2050701</v>
      </c>
      <c r="B119" s="9" t="s">
        <v>123</v>
      </c>
      <c r="C119" s="4">
        <f t="shared" si="3"/>
        <v>0</v>
      </c>
      <c r="D119" s="4"/>
      <c r="E119" s="4"/>
      <c r="F119" s="4"/>
      <c r="G119" s="5"/>
      <c r="H119" s="10"/>
      <c r="I119" s="10"/>
      <c r="J119" s="12">
        <f t="shared" si="4"/>
        <v>0</v>
      </c>
    </row>
    <row r="120" spans="1:10" ht="15.75" customHeight="1">
      <c r="A120" s="6">
        <v>20508</v>
      </c>
      <c r="B120" s="8" t="s">
        <v>124</v>
      </c>
      <c r="C120" s="4">
        <f t="shared" si="3"/>
        <v>0</v>
      </c>
      <c r="D120" s="4"/>
      <c r="E120" s="4"/>
      <c r="F120" s="4"/>
      <c r="G120" s="5"/>
      <c r="H120" s="10"/>
      <c r="I120" s="10"/>
      <c r="J120" s="12">
        <f t="shared" si="4"/>
        <v>0</v>
      </c>
    </row>
    <row r="121" spans="1:10" ht="15.75" customHeight="1">
      <c r="A121" s="6">
        <v>2050801</v>
      </c>
      <c r="B121" s="9" t="s">
        <v>125</v>
      </c>
      <c r="C121" s="4">
        <f t="shared" si="3"/>
        <v>0</v>
      </c>
      <c r="D121" s="4"/>
      <c r="E121" s="4"/>
      <c r="F121" s="4"/>
      <c r="G121" s="5"/>
      <c r="H121" s="10"/>
      <c r="I121" s="10"/>
      <c r="J121" s="12">
        <f t="shared" si="4"/>
        <v>0</v>
      </c>
    </row>
    <row r="122" spans="1:10" ht="15.75" customHeight="1">
      <c r="A122" s="6">
        <v>2050802</v>
      </c>
      <c r="B122" s="9" t="s">
        <v>126</v>
      </c>
      <c r="C122" s="4">
        <f t="shared" si="3"/>
        <v>0</v>
      </c>
      <c r="D122" s="4"/>
      <c r="E122" s="4"/>
      <c r="F122" s="4"/>
      <c r="G122" s="5"/>
      <c r="H122" s="10"/>
      <c r="I122" s="10"/>
      <c r="J122" s="12">
        <f t="shared" si="4"/>
        <v>0</v>
      </c>
    </row>
    <row r="123" spans="1:10" ht="15.75" customHeight="1">
      <c r="A123" s="6">
        <v>2050899</v>
      </c>
      <c r="B123" s="9" t="s">
        <v>127</v>
      </c>
      <c r="C123" s="4">
        <f t="shared" si="3"/>
        <v>0</v>
      </c>
      <c r="D123" s="4"/>
      <c r="E123" s="4"/>
      <c r="F123" s="4"/>
      <c r="G123" s="5"/>
      <c r="H123" s="10"/>
      <c r="I123" s="10"/>
      <c r="J123" s="12">
        <f t="shared" si="4"/>
        <v>0</v>
      </c>
    </row>
    <row r="124" spans="1:10" ht="15.75" customHeight="1">
      <c r="A124" s="6">
        <v>20599</v>
      </c>
      <c r="B124" s="8" t="s">
        <v>128</v>
      </c>
      <c r="C124" s="4">
        <f t="shared" si="3"/>
        <v>0</v>
      </c>
      <c r="D124" s="4"/>
      <c r="E124" s="4"/>
      <c r="F124" s="4"/>
      <c r="G124" s="5"/>
      <c r="H124" s="10"/>
      <c r="I124" s="10"/>
      <c r="J124" s="12">
        <f t="shared" si="4"/>
        <v>0</v>
      </c>
    </row>
    <row r="125" spans="1:10" ht="15.75" customHeight="1">
      <c r="A125" s="6">
        <v>2059999</v>
      </c>
      <c r="B125" s="9" t="s">
        <v>128</v>
      </c>
      <c r="C125" s="4">
        <f t="shared" si="3"/>
        <v>0</v>
      </c>
      <c r="D125" s="4"/>
      <c r="E125" s="4"/>
      <c r="F125" s="4"/>
      <c r="G125" s="5"/>
      <c r="H125" s="10"/>
      <c r="I125" s="10"/>
      <c r="J125" s="12">
        <f t="shared" si="4"/>
        <v>0</v>
      </c>
    </row>
    <row r="126" spans="1:10" ht="15.75" customHeight="1">
      <c r="A126" s="6">
        <v>206</v>
      </c>
      <c r="B126" s="7" t="s">
        <v>129</v>
      </c>
      <c r="C126" s="4">
        <f t="shared" si="3"/>
        <v>8287539.8156000003</v>
      </c>
      <c r="D126" s="4">
        <f>D127</f>
        <v>845628.02</v>
      </c>
      <c r="E126" s="4">
        <f>E127</f>
        <v>218907.04</v>
      </c>
      <c r="F126" s="4">
        <f>F127</f>
        <v>123004.7556</v>
      </c>
      <c r="G126" s="4">
        <f>G127</f>
        <v>7100000</v>
      </c>
      <c r="H126" s="10"/>
      <c r="I126" s="10"/>
      <c r="J126" s="12">
        <f t="shared" si="4"/>
        <v>7100000</v>
      </c>
    </row>
    <row r="127" spans="1:10" ht="15.75" customHeight="1">
      <c r="A127" s="6">
        <v>20601</v>
      </c>
      <c r="B127" s="8" t="s">
        <v>130</v>
      </c>
      <c r="C127" s="4">
        <f t="shared" si="3"/>
        <v>8287539.8156000003</v>
      </c>
      <c r="D127" s="4">
        <v>845628.02</v>
      </c>
      <c r="E127" s="4">
        <v>218907.04</v>
      </c>
      <c r="F127" s="4">
        <v>123004.7556</v>
      </c>
      <c r="G127" s="5">
        <f>G128</f>
        <v>7100000</v>
      </c>
      <c r="H127" s="10"/>
      <c r="I127" s="10"/>
      <c r="J127" s="12">
        <f t="shared" si="4"/>
        <v>7100000</v>
      </c>
    </row>
    <row r="128" spans="1:10" ht="15.75" customHeight="1">
      <c r="A128" s="6">
        <v>2060101</v>
      </c>
      <c r="B128" s="9" t="s">
        <v>131</v>
      </c>
      <c r="C128" s="4">
        <f t="shared" si="3"/>
        <v>8287539.8156000003</v>
      </c>
      <c r="D128" s="4">
        <v>845628.02</v>
      </c>
      <c r="E128" s="4">
        <v>218907.04</v>
      </c>
      <c r="F128" s="4">
        <v>123004.7556</v>
      </c>
      <c r="G128" s="5">
        <v>7100000</v>
      </c>
      <c r="H128" s="10"/>
      <c r="I128" s="10"/>
      <c r="J128" s="12">
        <f t="shared" si="4"/>
        <v>7100000</v>
      </c>
    </row>
    <row r="129" spans="1:10" ht="15.75" customHeight="1">
      <c r="A129" s="6">
        <v>20604</v>
      </c>
      <c r="B129" s="8" t="s">
        <v>132</v>
      </c>
      <c r="C129" s="4">
        <f t="shared" si="3"/>
        <v>0</v>
      </c>
      <c r="D129" s="4"/>
      <c r="E129" s="4"/>
      <c r="F129" s="4"/>
      <c r="G129" s="5"/>
      <c r="H129" s="10"/>
      <c r="I129" s="10"/>
      <c r="J129" s="12">
        <f t="shared" si="4"/>
        <v>0</v>
      </c>
    </row>
    <row r="130" spans="1:10" ht="15.75" customHeight="1">
      <c r="A130" s="6">
        <v>2060499</v>
      </c>
      <c r="B130" s="9" t="s">
        <v>133</v>
      </c>
      <c r="C130" s="4">
        <f t="shared" si="3"/>
        <v>0</v>
      </c>
      <c r="D130" s="4"/>
      <c r="E130" s="4"/>
      <c r="F130" s="4"/>
      <c r="G130" s="5"/>
      <c r="H130" s="10"/>
      <c r="I130" s="10"/>
      <c r="J130" s="12">
        <f t="shared" si="4"/>
        <v>0</v>
      </c>
    </row>
    <row r="131" spans="1:10" ht="15.75" customHeight="1">
      <c r="A131" s="6">
        <v>20607</v>
      </c>
      <c r="B131" s="8" t="s">
        <v>134</v>
      </c>
      <c r="C131" s="4">
        <f t="shared" si="3"/>
        <v>0</v>
      </c>
      <c r="D131" s="4"/>
      <c r="E131" s="4"/>
      <c r="F131" s="4"/>
      <c r="G131" s="5"/>
      <c r="H131" s="10"/>
      <c r="I131" s="10"/>
      <c r="J131" s="12">
        <f t="shared" si="4"/>
        <v>0</v>
      </c>
    </row>
    <row r="132" spans="1:10" ht="15.75" customHeight="1">
      <c r="A132" s="6">
        <v>2060701</v>
      </c>
      <c r="B132" s="9" t="s">
        <v>135</v>
      </c>
      <c r="C132" s="4">
        <f t="shared" si="3"/>
        <v>0</v>
      </c>
      <c r="D132" s="4"/>
      <c r="E132" s="4"/>
      <c r="F132" s="4"/>
      <c r="G132" s="5"/>
      <c r="H132" s="10"/>
      <c r="I132" s="10"/>
      <c r="J132" s="12">
        <f t="shared" si="4"/>
        <v>0</v>
      </c>
    </row>
    <row r="133" spans="1:10" ht="15.75" customHeight="1">
      <c r="A133" s="6">
        <v>2060702</v>
      </c>
      <c r="B133" s="9" t="s">
        <v>136</v>
      </c>
      <c r="C133" s="4">
        <f t="shared" si="3"/>
        <v>0</v>
      </c>
      <c r="D133" s="4"/>
      <c r="E133" s="4"/>
      <c r="F133" s="4"/>
      <c r="G133" s="5"/>
      <c r="H133" s="10"/>
      <c r="I133" s="10"/>
      <c r="J133" s="12">
        <f t="shared" si="4"/>
        <v>0</v>
      </c>
    </row>
    <row r="134" spans="1:10" ht="15.75" customHeight="1">
      <c r="A134" s="6">
        <v>2060799</v>
      </c>
      <c r="B134" s="9" t="s">
        <v>137</v>
      </c>
      <c r="C134" s="4">
        <f t="shared" si="3"/>
        <v>0</v>
      </c>
      <c r="D134" s="4"/>
      <c r="E134" s="4"/>
      <c r="F134" s="4"/>
      <c r="G134" s="5"/>
      <c r="H134" s="10"/>
      <c r="I134" s="10"/>
      <c r="J134" s="12">
        <f t="shared" si="4"/>
        <v>0</v>
      </c>
    </row>
    <row r="135" spans="1:10" ht="15.75" customHeight="1">
      <c r="A135" s="6">
        <v>20699</v>
      </c>
      <c r="B135" s="8" t="s">
        <v>138</v>
      </c>
      <c r="C135" s="4">
        <f t="shared" si="3"/>
        <v>0</v>
      </c>
      <c r="D135" s="4"/>
      <c r="E135" s="4"/>
      <c r="F135" s="4"/>
      <c r="G135" s="5"/>
      <c r="H135" s="10"/>
      <c r="I135" s="10"/>
      <c r="J135" s="12">
        <f t="shared" si="4"/>
        <v>0</v>
      </c>
    </row>
    <row r="136" spans="1:10" ht="15.75" customHeight="1">
      <c r="A136" s="6">
        <v>2069999</v>
      </c>
      <c r="B136" s="9" t="s">
        <v>138</v>
      </c>
      <c r="C136" s="4">
        <f t="shared" ref="C136:C199" si="5">D136+E136+F136+G136</f>
        <v>0</v>
      </c>
      <c r="D136" s="4"/>
      <c r="E136" s="4"/>
      <c r="F136" s="4"/>
      <c r="G136" s="5"/>
      <c r="H136" s="10"/>
      <c r="I136" s="10"/>
      <c r="J136" s="12">
        <f t="shared" ref="J136:J199" si="6">G136-H136</f>
        <v>0</v>
      </c>
    </row>
    <row r="137" spans="1:10" ht="15.75" customHeight="1">
      <c r="A137" s="6">
        <v>207</v>
      </c>
      <c r="B137" s="7" t="s">
        <v>5</v>
      </c>
      <c r="C137" s="4">
        <f t="shared" si="5"/>
        <v>2026482.24</v>
      </c>
      <c r="D137" s="4">
        <v>521207.36</v>
      </c>
      <c r="E137" s="4">
        <v>136406.72</v>
      </c>
      <c r="F137" s="4">
        <v>43868.160000000003</v>
      </c>
      <c r="G137" s="5">
        <f>G138</f>
        <v>1325000</v>
      </c>
      <c r="H137" s="10" t="e">
        <f>VLOOKUP(A137,#REF!,3,FALSE)</f>
        <v>#REF!</v>
      </c>
      <c r="I137" s="10"/>
      <c r="J137" s="12" t="e">
        <f t="shared" si="6"/>
        <v>#REF!</v>
      </c>
    </row>
    <row r="138" spans="1:10" ht="15.75" customHeight="1">
      <c r="A138" s="6">
        <v>20701</v>
      </c>
      <c r="B138" s="8" t="s">
        <v>139</v>
      </c>
      <c r="C138" s="4">
        <f t="shared" si="5"/>
        <v>2026482.24</v>
      </c>
      <c r="D138" s="4">
        <v>521207.36</v>
      </c>
      <c r="E138" s="4">
        <v>136406.72</v>
      </c>
      <c r="F138" s="4">
        <v>43868.160000000003</v>
      </c>
      <c r="G138" s="5">
        <f>G139</f>
        <v>1325000</v>
      </c>
      <c r="H138" s="10"/>
      <c r="I138" s="10"/>
      <c r="J138" s="12">
        <f t="shared" si="6"/>
        <v>1325000</v>
      </c>
    </row>
    <row r="139" spans="1:10" ht="15.75" customHeight="1">
      <c r="A139" s="6">
        <v>2070101</v>
      </c>
      <c r="B139" s="9" t="s">
        <v>140</v>
      </c>
      <c r="C139" s="4">
        <f t="shared" si="5"/>
        <v>2026482.24</v>
      </c>
      <c r="D139" s="4">
        <v>521207.36</v>
      </c>
      <c r="E139" s="4">
        <v>136406.72</v>
      </c>
      <c r="F139" s="4">
        <v>43868.160000000003</v>
      </c>
      <c r="G139" s="5">
        <f>225000+1100000</f>
        <v>1325000</v>
      </c>
      <c r="H139" s="10"/>
      <c r="I139" s="10"/>
      <c r="J139" s="12">
        <f t="shared" si="6"/>
        <v>1325000</v>
      </c>
    </row>
    <row r="140" spans="1:10" ht="15.75" customHeight="1">
      <c r="A140" s="6">
        <v>2070104</v>
      </c>
      <c r="B140" s="9" t="s">
        <v>141</v>
      </c>
      <c r="C140" s="4">
        <f t="shared" si="5"/>
        <v>0</v>
      </c>
      <c r="D140" s="4"/>
      <c r="E140" s="4"/>
      <c r="F140" s="4"/>
      <c r="G140" s="5"/>
      <c r="H140" s="10"/>
      <c r="I140" s="10"/>
      <c r="J140" s="12">
        <f t="shared" si="6"/>
        <v>0</v>
      </c>
    </row>
    <row r="141" spans="1:10" ht="15.75" customHeight="1">
      <c r="A141" s="6">
        <v>2070105</v>
      </c>
      <c r="B141" s="9" t="s">
        <v>142</v>
      </c>
      <c r="C141" s="4">
        <f t="shared" si="5"/>
        <v>0</v>
      </c>
      <c r="D141" s="4"/>
      <c r="E141" s="4"/>
      <c r="F141" s="4"/>
      <c r="G141" s="5"/>
      <c r="H141" s="10"/>
      <c r="I141" s="10"/>
      <c r="J141" s="12">
        <f t="shared" si="6"/>
        <v>0</v>
      </c>
    </row>
    <row r="142" spans="1:10" ht="15.75" customHeight="1">
      <c r="A142" s="6">
        <v>2070106</v>
      </c>
      <c r="B142" s="9" t="s">
        <v>143</v>
      </c>
      <c r="C142" s="4">
        <f t="shared" si="5"/>
        <v>0</v>
      </c>
      <c r="D142" s="4"/>
      <c r="E142" s="4"/>
      <c r="F142" s="4"/>
      <c r="G142" s="5"/>
      <c r="H142" s="10"/>
      <c r="I142" s="10"/>
      <c r="J142" s="12">
        <f t="shared" si="6"/>
        <v>0</v>
      </c>
    </row>
    <row r="143" spans="1:10" ht="15.75" customHeight="1">
      <c r="A143" s="6">
        <v>2070107</v>
      </c>
      <c r="B143" s="9" t="s">
        <v>144</v>
      </c>
      <c r="C143" s="4">
        <f t="shared" si="5"/>
        <v>0</v>
      </c>
      <c r="D143" s="4"/>
      <c r="E143" s="4"/>
      <c r="F143" s="4"/>
      <c r="G143" s="5"/>
      <c r="H143" s="10"/>
      <c r="I143" s="10"/>
      <c r="J143" s="12">
        <f t="shared" si="6"/>
        <v>0</v>
      </c>
    </row>
    <row r="144" spans="1:10" ht="15.75" customHeight="1">
      <c r="A144" s="6">
        <v>2070108</v>
      </c>
      <c r="B144" s="9" t="s">
        <v>145</v>
      </c>
      <c r="C144" s="4">
        <f t="shared" si="5"/>
        <v>0</v>
      </c>
      <c r="D144" s="4"/>
      <c r="E144" s="4"/>
      <c r="F144" s="4"/>
      <c r="G144" s="5"/>
      <c r="H144" s="10"/>
      <c r="I144" s="10"/>
      <c r="J144" s="12">
        <f t="shared" si="6"/>
        <v>0</v>
      </c>
    </row>
    <row r="145" spans="1:10" ht="15.75" customHeight="1">
      <c r="A145" s="6">
        <v>2070109</v>
      </c>
      <c r="B145" s="9" t="s">
        <v>146</v>
      </c>
      <c r="C145" s="4">
        <f t="shared" si="5"/>
        <v>0</v>
      </c>
      <c r="D145" s="4"/>
      <c r="E145" s="4"/>
      <c r="F145" s="4"/>
      <c r="G145" s="5"/>
      <c r="H145" s="10"/>
      <c r="I145" s="10"/>
      <c r="J145" s="12">
        <f t="shared" si="6"/>
        <v>0</v>
      </c>
    </row>
    <row r="146" spans="1:10" ht="15.75" customHeight="1">
      <c r="A146" s="6">
        <v>2070112</v>
      </c>
      <c r="B146" s="9" t="s">
        <v>147</v>
      </c>
      <c r="C146" s="4">
        <f t="shared" si="5"/>
        <v>0</v>
      </c>
      <c r="D146" s="4"/>
      <c r="E146" s="4"/>
      <c r="F146" s="4"/>
      <c r="G146" s="5"/>
      <c r="H146" s="10"/>
      <c r="I146" s="10"/>
      <c r="J146" s="12">
        <f t="shared" si="6"/>
        <v>0</v>
      </c>
    </row>
    <row r="147" spans="1:10" ht="15.75" customHeight="1">
      <c r="A147" s="6">
        <v>2070113</v>
      </c>
      <c r="B147" s="9" t="s">
        <v>148</v>
      </c>
      <c r="C147" s="4">
        <f t="shared" si="5"/>
        <v>0</v>
      </c>
      <c r="D147" s="4"/>
      <c r="E147" s="4"/>
      <c r="F147" s="4"/>
      <c r="G147" s="5"/>
      <c r="H147" s="10"/>
      <c r="I147" s="10"/>
      <c r="J147" s="12">
        <f t="shared" si="6"/>
        <v>0</v>
      </c>
    </row>
    <row r="148" spans="1:10" ht="15.75" customHeight="1">
      <c r="A148" s="6">
        <v>2070199</v>
      </c>
      <c r="B148" s="9" t="s">
        <v>149</v>
      </c>
      <c r="C148" s="4">
        <f t="shared" si="5"/>
        <v>0</v>
      </c>
      <c r="D148" s="4"/>
      <c r="E148" s="4"/>
      <c r="F148" s="4"/>
      <c r="G148" s="5"/>
      <c r="H148" s="10"/>
      <c r="I148" s="10"/>
      <c r="J148" s="12">
        <f t="shared" si="6"/>
        <v>0</v>
      </c>
    </row>
    <row r="149" spans="1:10" ht="15.75" customHeight="1">
      <c r="A149" s="6">
        <v>20702</v>
      </c>
      <c r="B149" s="8" t="s">
        <v>150</v>
      </c>
      <c r="C149" s="4">
        <f t="shared" si="5"/>
        <v>0</v>
      </c>
      <c r="D149" s="4"/>
      <c r="E149" s="4"/>
      <c r="F149" s="4"/>
      <c r="G149" s="5"/>
      <c r="H149" s="10" t="e">
        <f>VLOOKUP(A149,#REF!,3,FALSE)</f>
        <v>#REF!</v>
      </c>
      <c r="I149" s="10"/>
      <c r="J149" s="12" t="e">
        <f t="shared" si="6"/>
        <v>#REF!</v>
      </c>
    </row>
    <row r="150" spans="1:10" ht="15.75" customHeight="1">
      <c r="A150" s="6">
        <v>2070204</v>
      </c>
      <c r="B150" s="9" t="s">
        <v>151</v>
      </c>
      <c r="C150" s="4">
        <f t="shared" si="5"/>
        <v>0</v>
      </c>
      <c r="D150" s="4"/>
      <c r="E150" s="4"/>
      <c r="F150" s="4"/>
      <c r="G150" s="5"/>
      <c r="H150" s="10"/>
      <c r="I150" s="10"/>
      <c r="J150" s="12">
        <f t="shared" si="6"/>
        <v>0</v>
      </c>
    </row>
    <row r="151" spans="1:10" ht="15.75" customHeight="1">
      <c r="A151" s="6">
        <v>2070205</v>
      </c>
      <c r="B151" s="9" t="s">
        <v>152</v>
      </c>
      <c r="C151" s="4">
        <f t="shared" si="5"/>
        <v>0</v>
      </c>
      <c r="D151" s="4"/>
      <c r="E151" s="4"/>
      <c r="F151" s="4"/>
      <c r="G151" s="5"/>
      <c r="H151" s="10">
        <v>50</v>
      </c>
      <c r="I151" s="10">
        <f>VLOOKUP(A151,'[4]一般转移支付（表八与表十一差额）'!$A$1:$D$28,4,FALSE)</f>
        <v>50</v>
      </c>
      <c r="J151" s="12">
        <f t="shared" si="6"/>
        <v>-50</v>
      </c>
    </row>
    <row r="152" spans="1:10" ht="15.75" customHeight="1">
      <c r="A152" s="6">
        <v>20703</v>
      </c>
      <c r="B152" s="8" t="s">
        <v>153</v>
      </c>
      <c r="C152" s="4">
        <f t="shared" si="5"/>
        <v>0</v>
      </c>
      <c r="D152" s="4"/>
      <c r="E152" s="4"/>
      <c r="F152" s="4"/>
      <c r="G152" s="5"/>
      <c r="H152" s="10"/>
      <c r="I152" s="10"/>
      <c r="J152" s="12">
        <f t="shared" si="6"/>
        <v>0</v>
      </c>
    </row>
    <row r="153" spans="1:10" ht="15.75" customHeight="1">
      <c r="A153" s="6">
        <v>2070308</v>
      </c>
      <c r="B153" s="9" t="s">
        <v>154</v>
      </c>
      <c r="C153" s="4">
        <f t="shared" si="5"/>
        <v>0</v>
      </c>
      <c r="D153" s="4"/>
      <c r="E153" s="4"/>
      <c r="F153" s="4"/>
      <c r="G153" s="5"/>
      <c r="H153" s="10"/>
      <c r="I153" s="10"/>
      <c r="J153" s="12">
        <f t="shared" si="6"/>
        <v>0</v>
      </c>
    </row>
    <row r="154" spans="1:10" ht="15.75" customHeight="1">
      <c r="A154" s="6">
        <v>2070399</v>
      </c>
      <c r="B154" s="9" t="s">
        <v>155</v>
      </c>
      <c r="C154" s="4">
        <f t="shared" si="5"/>
        <v>0</v>
      </c>
      <c r="D154" s="4"/>
      <c r="E154" s="4"/>
      <c r="F154" s="4"/>
      <c r="G154" s="5"/>
      <c r="H154" s="10"/>
      <c r="I154" s="10"/>
      <c r="J154" s="12">
        <f t="shared" si="6"/>
        <v>0</v>
      </c>
    </row>
    <row r="155" spans="1:10" ht="15.75" customHeight="1">
      <c r="A155" s="6">
        <v>20706</v>
      </c>
      <c r="B155" s="8" t="s">
        <v>156</v>
      </c>
      <c r="C155" s="4">
        <f t="shared" si="5"/>
        <v>0</v>
      </c>
      <c r="D155" s="4"/>
      <c r="E155" s="4"/>
      <c r="F155" s="4"/>
      <c r="G155" s="5"/>
      <c r="H155" s="10"/>
      <c r="I155" s="10"/>
      <c r="J155" s="12">
        <f t="shared" si="6"/>
        <v>0</v>
      </c>
    </row>
    <row r="156" spans="1:10" ht="15.75" customHeight="1">
      <c r="A156" s="6">
        <v>2070607</v>
      </c>
      <c r="B156" s="9" t="s">
        <v>157</v>
      </c>
      <c r="C156" s="4">
        <f t="shared" si="5"/>
        <v>0</v>
      </c>
      <c r="D156" s="4"/>
      <c r="E156" s="4"/>
      <c r="F156" s="4"/>
      <c r="G156" s="5"/>
      <c r="H156" s="10"/>
      <c r="I156" s="10"/>
      <c r="J156" s="12">
        <f t="shared" si="6"/>
        <v>0</v>
      </c>
    </row>
    <row r="157" spans="1:10" ht="15.75" customHeight="1">
      <c r="A157" s="6">
        <v>2070699</v>
      </c>
      <c r="B157" s="9" t="s">
        <v>158</v>
      </c>
      <c r="C157" s="4">
        <f t="shared" si="5"/>
        <v>0</v>
      </c>
      <c r="D157" s="4"/>
      <c r="E157" s="4"/>
      <c r="F157" s="4"/>
      <c r="G157" s="5"/>
      <c r="H157" s="10"/>
      <c r="I157" s="10"/>
      <c r="J157" s="12">
        <f t="shared" si="6"/>
        <v>0</v>
      </c>
    </row>
    <row r="158" spans="1:10" ht="15.75" customHeight="1">
      <c r="A158" s="6">
        <v>20708</v>
      </c>
      <c r="B158" s="8" t="s">
        <v>159</v>
      </c>
      <c r="C158" s="4">
        <f t="shared" si="5"/>
        <v>0</v>
      </c>
      <c r="D158" s="4"/>
      <c r="E158" s="4"/>
      <c r="F158" s="4"/>
      <c r="G158" s="5"/>
      <c r="H158" s="10" t="e">
        <f>VLOOKUP(A158,#REF!,3,FALSE)</f>
        <v>#REF!</v>
      </c>
      <c r="I158" s="10"/>
      <c r="J158" s="12" t="e">
        <f t="shared" si="6"/>
        <v>#REF!</v>
      </c>
    </row>
    <row r="159" spans="1:10" ht="15.75" customHeight="1">
      <c r="A159" s="6">
        <v>2070804</v>
      </c>
      <c r="B159" s="9" t="s">
        <v>160</v>
      </c>
      <c r="C159" s="4">
        <f t="shared" si="5"/>
        <v>0</v>
      </c>
      <c r="D159" s="4"/>
      <c r="E159" s="4"/>
      <c r="F159" s="4"/>
      <c r="G159" s="5"/>
      <c r="H159" s="10"/>
      <c r="I159" s="10"/>
      <c r="J159" s="12">
        <f t="shared" si="6"/>
        <v>0</v>
      </c>
    </row>
    <row r="160" spans="1:10" ht="15.75" customHeight="1">
      <c r="A160" s="6">
        <v>2070805</v>
      </c>
      <c r="B160" s="9" t="s">
        <v>161</v>
      </c>
      <c r="C160" s="4">
        <f t="shared" si="5"/>
        <v>0</v>
      </c>
      <c r="D160" s="4"/>
      <c r="E160" s="4"/>
      <c r="F160" s="4"/>
      <c r="G160" s="5"/>
      <c r="H160" s="10">
        <v>612</v>
      </c>
      <c r="I160" s="10">
        <f>VLOOKUP(A160,'[4]一般转移支付（表八与表十一差额）'!$A$1:$D$28,4,FALSE)</f>
        <v>612</v>
      </c>
      <c r="J160" s="12">
        <f t="shared" si="6"/>
        <v>-612</v>
      </c>
    </row>
    <row r="161" spans="1:10" ht="15.75" customHeight="1">
      <c r="A161" s="6">
        <v>2070899</v>
      </c>
      <c r="B161" s="9" t="s">
        <v>162</v>
      </c>
      <c r="C161" s="4">
        <f t="shared" si="5"/>
        <v>0</v>
      </c>
      <c r="D161" s="4"/>
      <c r="E161" s="4"/>
      <c r="F161" s="4"/>
      <c r="G161" s="5"/>
      <c r="H161" s="10"/>
      <c r="I161" s="10"/>
      <c r="J161" s="12">
        <f t="shared" si="6"/>
        <v>0</v>
      </c>
    </row>
    <row r="162" spans="1:10" ht="15.75" customHeight="1">
      <c r="A162" s="6">
        <v>20799</v>
      </c>
      <c r="B162" s="8" t="s">
        <v>163</v>
      </c>
      <c r="C162" s="4">
        <f t="shared" si="5"/>
        <v>0</v>
      </c>
      <c r="D162" s="4"/>
      <c r="E162" s="4"/>
      <c r="F162" s="4"/>
      <c r="G162" s="5"/>
      <c r="H162" s="10"/>
      <c r="I162" s="10"/>
      <c r="J162" s="12">
        <f t="shared" si="6"/>
        <v>0</v>
      </c>
    </row>
    <row r="163" spans="1:10" ht="15.75" customHeight="1">
      <c r="A163" s="6">
        <v>2079902</v>
      </c>
      <c r="B163" s="9" t="s">
        <v>164</v>
      </c>
      <c r="C163" s="4">
        <f t="shared" si="5"/>
        <v>0</v>
      </c>
      <c r="D163" s="4"/>
      <c r="E163" s="4"/>
      <c r="F163" s="4"/>
      <c r="G163" s="5"/>
      <c r="H163" s="10"/>
      <c r="I163" s="10"/>
      <c r="J163" s="12">
        <f t="shared" si="6"/>
        <v>0</v>
      </c>
    </row>
    <row r="164" spans="1:10" ht="15.75" customHeight="1">
      <c r="A164" s="6">
        <v>2079999</v>
      </c>
      <c r="B164" s="9" t="s">
        <v>163</v>
      </c>
      <c r="C164" s="4">
        <f t="shared" si="5"/>
        <v>0</v>
      </c>
      <c r="D164" s="4"/>
      <c r="E164" s="4"/>
      <c r="F164" s="4"/>
      <c r="G164" s="5"/>
      <c r="H164" s="10"/>
      <c r="I164" s="10"/>
      <c r="J164" s="12">
        <f t="shared" si="6"/>
        <v>0</v>
      </c>
    </row>
    <row r="165" spans="1:10" ht="15.75" customHeight="1">
      <c r="A165" s="6">
        <v>208</v>
      </c>
      <c r="B165" s="7" t="s">
        <v>6</v>
      </c>
      <c r="C165" s="4">
        <f t="shared" si="5"/>
        <v>18280057.526000001</v>
      </c>
      <c r="D165" s="4">
        <f>D166+D173+D195</f>
        <v>3627988.18</v>
      </c>
      <c r="E165" s="4">
        <f>E166+E173+E195</f>
        <v>775778.44</v>
      </c>
      <c r="F165" s="4">
        <f>F166+F173+F195</f>
        <v>1216890.906</v>
      </c>
      <c r="G165" s="4">
        <f>G166+G173+G195</f>
        <v>12659400</v>
      </c>
      <c r="H165" s="10" t="e">
        <f>VLOOKUP(A165,#REF!,3,FALSE)</f>
        <v>#REF!</v>
      </c>
      <c r="I165" s="10"/>
      <c r="J165" s="12" t="e">
        <f t="shared" si="6"/>
        <v>#REF!</v>
      </c>
    </row>
    <row r="166" spans="1:10" ht="15.75" customHeight="1">
      <c r="A166" s="6">
        <v>20801</v>
      </c>
      <c r="B166" s="8" t="s">
        <v>165</v>
      </c>
      <c r="C166" s="4">
        <f t="shared" si="5"/>
        <v>9984415.8000000007</v>
      </c>
      <c r="D166" s="4">
        <f>D167+D172</f>
        <v>747106.2</v>
      </c>
      <c r="E166" s="4">
        <f>E167+E172</f>
        <v>173690.4</v>
      </c>
      <c r="F166" s="4">
        <f>F167+F172</f>
        <v>63619.199999999997</v>
      </c>
      <c r="G166" s="4">
        <f>G167+G172</f>
        <v>9000000</v>
      </c>
      <c r="H166" s="10"/>
      <c r="I166" s="10"/>
      <c r="J166" s="12">
        <f t="shared" si="6"/>
        <v>9000000</v>
      </c>
    </row>
    <row r="167" spans="1:10" ht="15.75" customHeight="1">
      <c r="A167" s="6">
        <v>2080101</v>
      </c>
      <c r="B167" s="9" t="s">
        <v>166</v>
      </c>
      <c r="C167" s="4">
        <f t="shared" si="5"/>
        <v>8626688.8000000007</v>
      </c>
      <c r="D167" s="4">
        <v>91795.199999999997</v>
      </c>
      <c r="E167" s="4">
        <v>27002.400000000001</v>
      </c>
      <c r="F167" s="4">
        <v>7891.2</v>
      </c>
      <c r="G167" s="5">
        <f>500000+8000000</f>
        <v>8500000</v>
      </c>
      <c r="H167" s="10"/>
      <c r="I167" s="10"/>
      <c r="J167" s="12">
        <f t="shared" si="6"/>
        <v>8500000</v>
      </c>
    </row>
    <row r="168" spans="1:10" ht="15.75" customHeight="1">
      <c r="A168" s="6">
        <v>2080102</v>
      </c>
      <c r="B168" s="9" t="s">
        <v>167</v>
      </c>
      <c r="C168" s="4">
        <f t="shared" si="5"/>
        <v>0</v>
      </c>
      <c r="D168" s="4"/>
      <c r="E168" s="4"/>
      <c r="F168" s="4"/>
      <c r="G168" s="5"/>
      <c r="H168" s="10"/>
      <c r="I168" s="10"/>
      <c r="J168" s="12">
        <f t="shared" si="6"/>
        <v>0</v>
      </c>
    </row>
    <row r="169" spans="1:10" ht="15.75" customHeight="1">
      <c r="A169" s="6">
        <v>2080104</v>
      </c>
      <c r="B169" s="9" t="s">
        <v>168</v>
      </c>
      <c r="C169" s="4">
        <f t="shared" si="5"/>
        <v>0</v>
      </c>
      <c r="D169" s="4"/>
      <c r="E169" s="4"/>
      <c r="F169" s="4"/>
      <c r="G169" s="5"/>
      <c r="H169" s="10"/>
      <c r="I169" s="10"/>
      <c r="J169" s="12">
        <f t="shared" si="6"/>
        <v>0</v>
      </c>
    </row>
    <row r="170" spans="1:10" ht="15.75" customHeight="1">
      <c r="A170" s="6">
        <v>2080106</v>
      </c>
      <c r="B170" s="9" t="s">
        <v>169</v>
      </c>
      <c r="C170" s="4">
        <f t="shared" si="5"/>
        <v>0</v>
      </c>
      <c r="D170" s="4"/>
      <c r="E170" s="4"/>
      <c r="F170" s="4"/>
      <c r="G170" s="5"/>
      <c r="H170" s="10"/>
      <c r="I170" s="10"/>
      <c r="J170" s="12">
        <f t="shared" si="6"/>
        <v>0</v>
      </c>
    </row>
    <row r="171" spans="1:10" ht="15.75" customHeight="1">
      <c r="A171" s="6">
        <v>2080109</v>
      </c>
      <c r="B171" s="9" t="s">
        <v>170</v>
      </c>
      <c r="C171" s="4">
        <f t="shared" si="5"/>
        <v>0</v>
      </c>
      <c r="D171" s="4"/>
      <c r="E171" s="4"/>
      <c r="F171" s="4"/>
      <c r="G171" s="5"/>
      <c r="H171" s="10"/>
      <c r="I171" s="10"/>
      <c r="J171" s="12">
        <f t="shared" si="6"/>
        <v>0</v>
      </c>
    </row>
    <row r="172" spans="1:10" ht="15.75" customHeight="1">
      <c r="A172" s="6">
        <v>2080199</v>
      </c>
      <c r="B172" s="9" t="s">
        <v>171</v>
      </c>
      <c r="C172" s="4">
        <f t="shared" si="5"/>
        <v>1357727</v>
      </c>
      <c r="D172" s="4">
        <v>655311</v>
      </c>
      <c r="E172" s="4">
        <v>146688</v>
      </c>
      <c r="F172" s="4">
        <v>55728</v>
      </c>
      <c r="G172" s="5">
        <f>100000+400000</f>
        <v>500000</v>
      </c>
      <c r="H172" s="10"/>
      <c r="I172" s="10"/>
      <c r="J172" s="12">
        <f t="shared" si="6"/>
        <v>500000</v>
      </c>
    </row>
    <row r="173" spans="1:10" ht="15.75" customHeight="1">
      <c r="A173" s="6">
        <v>20802</v>
      </c>
      <c r="B173" s="8" t="s">
        <v>172</v>
      </c>
      <c r="C173" s="4">
        <f t="shared" si="5"/>
        <v>7961259.6059999997</v>
      </c>
      <c r="D173" s="4">
        <v>2650457.42</v>
      </c>
      <c r="E173" s="4">
        <v>573649.84</v>
      </c>
      <c r="F173" s="4">
        <v>1137152.3459999999</v>
      </c>
      <c r="G173" s="5">
        <f>G174</f>
        <v>3600000</v>
      </c>
      <c r="H173" s="10"/>
      <c r="I173" s="10"/>
      <c r="J173" s="12">
        <f t="shared" si="6"/>
        <v>3600000</v>
      </c>
    </row>
    <row r="174" spans="1:10" ht="15.75" customHeight="1">
      <c r="A174" s="6">
        <v>2080201</v>
      </c>
      <c r="B174" s="9" t="s">
        <v>173</v>
      </c>
      <c r="C174" s="4">
        <f t="shared" si="5"/>
        <v>7961259.6059999997</v>
      </c>
      <c r="D174" s="4">
        <v>2650457.42</v>
      </c>
      <c r="E174" s="4">
        <v>573649.84</v>
      </c>
      <c r="F174" s="4">
        <v>1137152.3459999999</v>
      </c>
      <c r="G174" s="5">
        <f>100000+3500000</f>
        <v>3600000</v>
      </c>
      <c r="H174" s="10"/>
      <c r="I174" s="10"/>
      <c r="J174" s="12">
        <f t="shared" si="6"/>
        <v>3600000</v>
      </c>
    </row>
    <row r="175" spans="1:10" ht="15.75" customHeight="1">
      <c r="A175" s="6">
        <v>2080202</v>
      </c>
      <c r="B175" s="9" t="s">
        <v>174</v>
      </c>
      <c r="C175" s="4">
        <f t="shared" si="5"/>
        <v>0</v>
      </c>
      <c r="D175" s="4"/>
      <c r="E175" s="4"/>
      <c r="F175" s="4"/>
      <c r="G175" s="5"/>
      <c r="H175" s="10"/>
      <c r="I175" s="10"/>
      <c r="J175" s="12">
        <f t="shared" si="6"/>
        <v>0</v>
      </c>
    </row>
    <row r="176" spans="1:10" ht="15.75" customHeight="1">
      <c r="A176" s="6">
        <v>2080207</v>
      </c>
      <c r="B176" s="9" t="s">
        <v>175</v>
      </c>
      <c r="C176" s="4">
        <f t="shared" si="5"/>
        <v>0</v>
      </c>
      <c r="D176" s="4"/>
      <c r="E176" s="4"/>
      <c r="F176" s="4"/>
      <c r="G176" s="5"/>
      <c r="H176" s="10"/>
      <c r="I176" s="10"/>
      <c r="J176" s="12">
        <f t="shared" si="6"/>
        <v>0</v>
      </c>
    </row>
    <row r="177" spans="1:10" ht="15.75" customHeight="1">
      <c r="A177" s="6">
        <v>2080299</v>
      </c>
      <c r="B177" s="9" t="s">
        <v>176</v>
      </c>
      <c r="C177" s="4">
        <f t="shared" si="5"/>
        <v>0</v>
      </c>
      <c r="D177" s="4"/>
      <c r="E177" s="4"/>
      <c r="F177" s="4"/>
      <c r="G177" s="5"/>
      <c r="H177" s="10"/>
      <c r="I177" s="10"/>
      <c r="J177" s="12">
        <f t="shared" si="6"/>
        <v>0</v>
      </c>
    </row>
    <row r="178" spans="1:10" ht="15.75" customHeight="1">
      <c r="A178" s="6">
        <v>20805</v>
      </c>
      <c r="B178" s="8" t="s">
        <v>177</v>
      </c>
      <c r="C178" s="4">
        <f t="shared" si="5"/>
        <v>0</v>
      </c>
      <c r="D178" s="4"/>
      <c r="E178" s="4"/>
      <c r="F178" s="4"/>
      <c r="G178" s="5"/>
      <c r="H178" s="10" t="e">
        <f>VLOOKUP(A178,#REF!,3,FALSE)</f>
        <v>#REF!</v>
      </c>
      <c r="I178" s="10"/>
      <c r="J178" s="12" t="e">
        <f t="shared" si="6"/>
        <v>#REF!</v>
      </c>
    </row>
    <row r="179" spans="1:10" ht="15.75" customHeight="1">
      <c r="A179" s="6">
        <v>2080507</v>
      </c>
      <c r="B179" s="9" t="s">
        <v>178</v>
      </c>
      <c r="C179" s="4">
        <f t="shared" si="5"/>
        <v>0</v>
      </c>
      <c r="D179" s="4"/>
      <c r="E179" s="4"/>
      <c r="F179" s="4"/>
      <c r="G179" s="5"/>
      <c r="H179" s="10">
        <v>2091</v>
      </c>
      <c r="I179" s="10">
        <f>VLOOKUP(A179,'[4]一般转移支付（表八与表十一差额）'!$A$1:$D$28,4,FALSE)</f>
        <v>2091</v>
      </c>
      <c r="J179" s="12">
        <f t="shared" si="6"/>
        <v>-2091</v>
      </c>
    </row>
    <row r="180" spans="1:10" ht="15.75" customHeight="1">
      <c r="A180" s="6">
        <v>20807</v>
      </c>
      <c r="B180" s="8" t="s">
        <v>179</v>
      </c>
      <c r="C180" s="4">
        <f t="shared" si="5"/>
        <v>0</v>
      </c>
      <c r="D180" s="4"/>
      <c r="E180" s="4"/>
      <c r="F180" s="4"/>
      <c r="G180" s="5"/>
      <c r="H180" s="10" t="e">
        <f>VLOOKUP(A180,#REF!,3,FALSE)</f>
        <v>#REF!</v>
      </c>
      <c r="I180" s="10"/>
      <c r="J180" s="12" t="e">
        <f t="shared" si="6"/>
        <v>#REF!</v>
      </c>
    </row>
    <row r="181" spans="1:10" ht="15.75" customHeight="1">
      <c r="A181" s="6">
        <v>2080799</v>
      </c>
      <c r="B181" s="9" t="s">
        <v>180</v>
      </c>
      <c r="C181" s="4">
        <f t="shared" si="5"/>
        <v>0</v>
      </c>
      <c r="D181" s="4"/>
      <c r="E181" s="4"/>
      <c r="F181" s="4"/>
      <c r="G181" s="5"/>
      <c r="H181" s="10">
        <v>1609</v>
      </c>
      <c r="I181" s="10">
        <f>VLOOKUP(A181,'[4]一般转移支付（表八与表十一差额）'!$A$1:$D$28,4,FALSE)</f>
        <v>1609</v>
      </c>
      <c r="J181" s="12">
        <f t="shared" si="6"/>
        <v>-1609</v>
      </c>
    </row>
    <row r="182" spans="1:10" ht="15.75" customHeight="1">
      <c r="A182" s="6">
        <v>20808</v>
      </c>
      <c r="B182" s="8" t="s">
        <v>181</v>
      </c>
      <c r="C182" s="4">
        <f t="shared" si="5"/>
        <v>0</v>
      </c>
      <c r="D182" s="4"/>
      <c r="E182" s="4"/>
      <c r="F182" s="4"/>
      <c r="G182" s="5"/>
      <c r="H182" s="10"/>
      <c r="I182" s="10"/>
      <c r="J182" s="12">
        <f t="shared" si="6"/>
        <v>0</v>
      </c>
    </row>
    <row r="183" spans="1:10" ht="15.75" customHeight="1">
      <c r="A183" s="6">
        <v>2080801</v>
      </c>
      <c r="B183" s="9" t="s">
        <v>182</v>
      </c>
      <c r="C183" s="4">
        <f t="shared" si="5"/>
        <v>0</v>
      </c>
      <c r="D183" s="4"/>
      <c r="E183" s="4"/>
      <c r="F183" s="4"/>
      <c r="G183" s="5"/>
      <c r="H183" s="10"/>
      <c r="I183" s="10"/>
      <c r="J183" s="12">
        <f t="shared" si="6"/>
        <v>0</v>
      </c>
    </row>
    <row r="184" spans="1:10" ht="15.75" customHeight="1">
      <c r="A184" s="6">
        <v>2080802</v>
      </c>
      <c r="B184" s="9" t="s">
        <v>183</v>
      </c>
      <c r="C184" s="4">
        <f t="shared" si="5"/>
        <v>0</v>
      </c>
      <c r="D184" s="4"/>
      <c r="E184" s="4"/>
      <c r="F184" s="4"/>
      <c r="G184" s="5"/>
      <c r="H184" s="10"/>
      <c r="I184" s="10"/>
      <c r="J184" s="12">
        <f t="shared" si="6"/>
        <v>0</v>
      </c>
    </row>
    <row r="185" spans="1:10" ht="15.75" customHeight="1">
      <c r="A185" s="6">
        <v>2080805</v>
      </c>
      <c r="B185" s="9" t="s">
        <v>184</v>
      </c>
      <c r="C185" s="4">
        <f t="shared" si="5"/>
        <v>0</v>
      </c>
      <c r="D185" s="4"/>
      <c r="E185" s="4"/>
      <c r="F185" s="4"/>
      <c r="G185" s="5"/>
      <c r="H185" s="10"/>
      <c r="I185" s="10"/>
      <c r="J185" s="12">
        <f t="shared" si="6"/>
        <v>0</v>
      </c>
    </row>
    <row r="186" spans="1:10" ht="15.75" customHeight="1">
      <c r="A186" s="6">
        <v>2080899</v>
      </c>
      <c r="B186" s="9" t="s">
        <v>185</v>
      </c>
      <c r="C186" s="4">
        <f t="shared" si="5"/>
        <v>0</v>
      </c>
      <c r="D186" s="4"/>
      <c r="E186" s="4"/>
      <c r="F186" s="4"/>
      <c r="G186" s="5"/>
      <c r="H186" s="10"/>
      <c r="I186" s="10"/>
      <c r="J186" s="12">
        <f t="shared" si="6"/>
        <v>0</v>
      </c>
    </row>
    <row r="187" spans="1:10" ht="15.75" customHeight="1">
      <c r="A187" s="6">
        <v>20809</v>
      </c>
      <c r="B187" s="8" t="s">
        <v>186</v>
      </c>
      <c r="C187" s="4">
        <f t="shared" si="5"/>
        <v>0</v>
      </c>
      <c r="D187" s="4"/>
      <c r="E187" s="4"/>
      <c r="F187" s="4"/>
      <c r="G187" s="5"/>
      <c r="H187" s="10"/>
      <c r="I187" s="10"/>
      <c r="J187" s="12">
        <f t="shared" si="6"/>
        <v>0</v>
      </c>
    </row>
    <row r="188" spans="1:10" ht="15.75" customHeight="1">
      <c r="A188" s="6">
        <v>2080999</v>
      </c>
      <c r="B188" s="9" t="s">
        <v>187</v>
      </c>
      <c r="C188" s="4">
        <f t="shared" si="5"/>
        <v>0</v>
      </c>
      <c r="D188" s="4"/>
      <c r="E188" s="4"/>
      <c r="F188" s="4"/>
      <c r="G188" s="5"/>
      <c r="H188" s="10"/>
      <c r="I188" s="10"/>
      <c r="J188" s="12">
        <f t="shared" si="6"/>
        <v>0</v>
      </c>
    </row>
    <row r="189" spans="1:10" ht="15.75" customHeight="1">
      <c r="A189" s="6">
        <v>20810</v>
      </c>
      <c r="B189" s="8" t="s">
        <v>188</v>
      </c>
      <c r="C189" s="4">
        <f t="shared" si="5"/>
        <v>0</v>
      </c>
      <c r="D189" s="4"/>
      <c r="E189" s="4"/>
      <c r="F189" s="4"/>
      <c r="G189" s="5"/>
      <c r="H189" s="10"/>
      <c r="I189" s="10"/>
      <c r="J189" s="12">
        <f t="shared" si="6"/>
        <v>0</v>
      </c>
    </row>
    <row r="190" spans="1:10" ht="15.75" customHeight="1">
      <c r="A190" s="6">
        <v>2081001</v>
      </c>
      <c r="B190" s="9" t="s">
        <v>189</v>
      </c>
      <c r="C190" s="4">
        <f t="shared" si="5"/>
        <v>0</v>
      </c>
      <c r="D190" s="4"/>
      <c r="E190" s="4"/>
      <c r="F190" s="4"/>
      <c r="G190" s="5"/>
      <c r="H190" s="10"/>
      <c r="I190" s="10"/>
      <c r="J190" s="12">
        <f t="shared" si="6"/>
        <v>0</v>
      </c>
    </row>
    <row r="191" spans="1:10" ht="15.75" customHeight="1">
      <c r="A191" s="6">
        <v>2081002</v>
      </c>
      <c r="B191" s="9" t="s">
        <v>190</v>
      </c>
      <c r="C191" s="4">
        <f t="shared" si="5"/>
        <v>0</v>
      </c>
      <c r="D191" s="4"/>
      <c r="E191" s="4"/>
      <c r="F191" s="4"/>
      <c r="G191" s="5"/>
      <c r="H191" s="10"/>
      <c r="I191" s="10"/>
      <c r="J191" s="12">
        <f t="shared" si="6"/>
        <v>0</v>
      </c>
    </row>
    <row r="192" spans="1:10" ht="15.75" customHeight="1">
      <c r="A192" s="6">
        <v>2081004</v>
      </c>
      <c r="B192" s="9" t="s">
        <v>191</v>
      </c>
      <c r="C192" s="4">
        <f t="shared" si="5"/>
        <v>0</v>
      </c>
      <c r="D192" s="4"/>
      <c r="E192" s="4"/>
      <c r="F192" s="4"/>
      <c r="G192" s="5"/>
      <c r="H192" s="10"/>
      <c r="I192" s="10"/>
      <c r="J192" s="12">
        <f t="shared" si="6"/>
        <v>0</v>
      </c>
    </row>
    <row r="193" spans="1:10" ht="15.75" customHeight="1">
      <c r="A193" s="6">
        <v>2081005</v>
      </c>
      <c r="B193" s="9" t="s">
        <v>192</v>
      </c>
      <c r="C193" s="4">
        <f t="shared" si="5"/>
        <v>0</v>
      </c>
      <c r="D193" s="4"/>
      <c r="E193" s="4"/>
      <c r="F193" s="4"/>
      <c r="G193" s="5"/>
      <c r="H193" s="10"/>
      <c r="I193" s="10"/>
      <c r="J193" s="12">
        <f t="shared" si="6"/>
        <v>0</v>
      </c>
    </row>
    <row r="194" spans="1:10" ht="15.75" customHeight="1">
      <c r="A194" s="6">
        <v>2081099</v>
      </c>
      <c r="B194" s="9" t="s">
        <v>193</v>
      </c>
      <c r="C194" s="4">
        <f t="shared" si="5"/>
        <v>0</v>
      </c>
      <c r="D194" s="4"/>
      <c r="E194" s="4"/>
      <c r="F194" s="4"/>
      <c r="G194" s="5"/>
      <c r="H194" s="10"/>
      <c r="I194" s="10"/>
      <c r="J194" s="12">
        <f t="shared" si="6"/>
        <v>0</v>
      </c>
    </row>
    <row r="195" spans="1:10" ht="15.75" customHeight="1">
      <c r="A195" s="6">
        <v>20811</v>
      </c>
      <c r="B195" s="8" t="s">
        <v>194</v>
      </c>
      <c r="C195" s="4">
        <f t="shared" si="5"/>
        <v>334382.12</v>
      </c>
      <c r="D195" s="4">
        <v>230424.56</v>
      </c>
      <c r="E195" s="4">
        <v>28438.2</v>
      </c>
      <c r="F195" s="4">
        <v>16119.36</v>
      </c>
      <c r="G195" s="5">
        <f>G196</f>
        <v>59400</v>
      </c>
      <c r="H195" s="10" t="e">
        <f>VLOOKUP(A195,#REF!,3,FALSE)</f>
        <v>#REF!</v>
      </c>
      <c r="I195" s="10"/>
      <c r="J195" s="12" t="e">
        <f t="shared" si="6"/>
        <v>#REF!</v>
      </c>
    </row>
    <row r="196" spans="1:10" ht="15.75" customHeight="1">
      <c r="A196" s="6">
        <v>2081101</v>
      </c>
      <c r="B196" s="9" t="s">
        <v>195</v>
      </c>
      <c r="C196" s="4">
        <f t="shared" si="5"/>
        <v>334382.12</v>
      </c>
      <c r="D196" s="4">
        <v>230424.56</v>
      </c>
      <c r="E196" s="4">
        <v>28438.2</v>
      </c>
      <c r="F196" s="4">
        <v>16119.36</v>
      </c>
      <c r="G196" s="5">
        <v>59400</v>
      </c>
      <c r="H196" s="10"/>
      <c r="I196" s="10"/>
      <c r="J196" s="12">
        <f t="shared" si="6"/>
        <v>59400</v>
      </c>
    </row>
    <row r="197" spans="1:10" ht="15.75" customHeight="1">
      <c r="A197" s="6">
        <v>2081104</v>
      </c>
      <c r="B197" s="9" t="s">
        <v>196</v>
      </c>
      <c r="C197" s="4">
        <f t="shared" si="5"/>
        <v>0</v>
      </c>
      <c r="D197" s="4"/>
      <c r="E197" s="4"/>
      <c r="F197" s="4"/>
      <c r="G197" s="5"/>
      <c r="H197" s="10">
        <v>266</v>
      </c>
      <c r="I197" s="10">
        <f>VLOOKUP(A197,'[4]一般转移支付（表八与表十一差额）'!$A$1:$D$28,4,FALSE)</f>
        <v>266</v>
      </c>
      <c r="J197" s="12">
        <f t="shared" si="6"/>
        <v>-266</v>
      </c>
    </row>
    <row r="198" spans="1:10" ht="15.75" customHeight="1">
      <c r="A198" s="6">
        <v>2081105</v>
      </c>
      <c r="B198" s="9" t="s">
        <v>197</v>
      </c>
      <c r="C198" s="4">
        <f t="shared" si="5"/>
        <v>0</v>
      </c>
      <c r="D198" s="4"/>
      <c r="E198" s="4"/>
      <c r="F198" s="4"/>
      <c r="G198" s="5"/>
      <c r="H198" s="10"/>
      <c r="I198" s="10"/>
      <c r="J198" s="12">
        <f t="shared" si="6"/>
        <v>0</v>
      </c>
    </row>
    <row r="199" spans="1:10" ht="15.75" customHeight="1">
      <c r="A199" s="6">
        <v>2081107</v>
      </c>
      <c r="B199" s="9" t="s">
        <v>198</v>
      </c>
      <c r="C199" s="4">
        <f t="shared" si="5"/>
        <v>0</v>
      </c>
      <c r="D199" s="4"/>
      <c r="E199" s="4"/>
      <c r="F199" s="4"/>
      <c r="G199" s="5"/>
      <c r="H199" s="10">
        <v>486</v>
      </c>
      <c r="I199" s="10">
        <f>VLOOKUP(A199,'[4]一般转移支付（表八与表十一差额）'!$A$1:$D$28,4,FALSE)</f>
        <v>486</v>
      </c>
      <c r="J199" s="12">
        <f t="shared" si="6"/>
        <v>-486</v>
      </c>
    </row>
    <row r="200" spans="1:10" ht="15.75" customHeight="1">
      <c r="A200" s="6">
        <v>2081199</v>
      </c>
      <c r="B200" s="9" t="s">
        <v>199</v>
      </c>
      <c r="C200" s="4">
        <f t="shared" ref="C200:C263" si="7">D200+E200+F200+G200</f>
        <v>0</v>
      </c>
      <c r="D200" s="4"/>
      <c r="E200" s="4"/>
      <c r="F200" s="4"/>
      <c r="G200" s="5"/>
      <c r="H200" s="10"/>
      <c r="I200" s="10"/>
      <c r="J200" s="12">
        <f t="shared" ref="J200:J225" si="8">G200-H200</f>
        <v>0</v>
      </c>
    </row>
    <row r="201" spans="1:10" ht="15.75" customHeight="1">
      <c r="A201" s="6">
        <v>20819</v>
      </c>
      <c r="B201" s="8" t="s">
        <v>200</v>
      </c>
      <c r="C201" s="4">
        <f t="shared" si="7"/>
        <v>0</v>
      </c>
      <c r="D201" s="4"/>
      <c r="E201" s="4"/>
      <c r="F201" s="4"/>
      <c r="G201" s="5"/>
      <c r="H201" s="10"/>
      <c r="I201" s="10"/>
      <c r="J201" s="12">
        <f t="shared" si="8"/>
        <v>0</v>
      </c>
    </row>
    <row r="202" spans="1:10" ht="15.75" customHeight="1">
      <c r="A202" s="6">
        <v>2081902</v>
      </c>
      <c r="B202" s="9" t="s">
        <v>201</v>
      </c>
      <c r="C202" s="4">
        <f t="shared" si="7"/>
        <v>0</v>
      </c>
      <c r="D202" s="4"/>
      <c r="E202" s="4"/>
      <c r="F202" s="4"/>
      <c r="G202" s="5"/>
      <c r="H202" s="10"/>
      <c r="I202" s="10"/>
      <c r="J202" s="12">
        <f t="shared" si="8"/>
        <v>0</v>
      </c>
    </row>
    <row r="203" spans="1:10" ht="15.75" customHeight="1">
      <c r="A203" s="6">
        <v>20820</v>
      </c>
      <c r="B203" s="8" t="s">
        <v>202</v>
      </c>
      <c r="C203" s="4">
        <f t="shared" si="7"/>
        <v>0</v>
      </c>
      <c r="D203" s="4"/>
      <c r="E203" s="4"/>
      <c r="F203" s="4"/>
      <c r="G203" s="5"/>
      <c r="H203" s="10" t="e">
        <f>VLOOKUP(A203,#REF!,3,FALSE)</f>
        <v>#REF!</v>
      </c>
      <c r="I203" s="10"/>
      <c r="J203" s="12" t="e">
        <f t="shared" si="8"/>
        <v>#REF!</v>
      </c>
    </row>
    <row r="204" spans="1:10" ht="15.75" customHeight="1">
      <c r="A204" s="6">
        <v>2082001</v>
      </c>
      <c r="B204" s="9" t="s">
        <v>203</v>
      </c>
      <c r="C204" s="4">
        <f t="shared" si="7"/>
        <v>0</v>
      </c>
      <c r="D204" s="4"/>
      <c r="E204" s="4"/>
      <c r="F204" s="4"/>
      <c r="G204" s="5"/>
      <c r="H204" s="10">
        <v>5046</v>
      </c>
      <c r="I204" s="10">
        <f>VLOOKUP(A204,'[4]一般转移支付（表八与表十一差额）'!$A$1:$D$28,4,FALSE)</f>
        <v>5046</v>
      </c>
      <c r="J204" s="12">
        <f t="shared" si="8"/>
        <v>-5046</v>
      </c>
    </row>
    <row r="205" spans="1:10" ht="15.75" customHeight="1">
      <c r="A205" s="6">
        <v>2082002</v>
      </c>
      <c r="B205" s="9" t="s">
        <v>204</v>
      </c>
      <c r="C205" s="4">
        <f t="shared" si="7"/>
        <v>0</v>
      </c>
      <c r="D205" s="4"/>
      <c r="E205" s="4"/>
      <c r="F205" s="4"/>
      <c r="G205" s="5"/>
      <c r="H205" s="10"/>
      <c r="I205" s="10"/>
      <c r="J205" s="12">
        <f t="shared" si="8"/>
        <v>0</v>
      </c>
    </row>
    <row r="206" spans="1:10" ht="15.75" customHeight="1">
      <c r="A206" s="6">
        <v>20821</v>
      </c>
      <c r="B206" s="8" t="s">
        <v>205</v>
      </c>
      <c r="C206" s="4">
        <f t="shared" si="7"/>
        <v>0</v>
      </c>
      <c r="D206" s="4"/>
      <c r="E206" s="4"/>
      <c r="F206" s="4"/>
      <c r="G206" s="5"/>
      <c r="H206" s="10"/>
      <c r="I206" s="10"/>
      <c r="J206" s="12">
        <f t="shared" si="8"/>
        <v>0</v>
      </c>
    </row>
    <row r="207" spans="1:10" ht="15.75" customHeight="1">
      <c r="A207" s="6">
        <v>2082101</v>
      </c>
      <c r="B207" s="9" t="s">
        <v>206</v>
      </c>
      <c r="C207" s="4">
        <f t="shared" si="7"/>
        <v>0</v>
      </c>
      <c r="D207" s="4"/>
      <c r="E207" s="4"/>
      <c r="F207" s="4"/>
      <c r="G207" s="5"/>
      <c r="H207" s="10"/>
      <c r="I207" s="10"/>
      <c r="J207" s="12">
        <f t="shared" si="8"/>
        <v>0</v>
      </c>
    </row>
    <row r="208" spans="1:10" ht="15.75" customHeight="1">
      <c r="A208" s="6">
        <v>20825</v>
      </c>
      <c r="B208" s="8" t="s">
        <v>207</v>
      </c>
      <c r="C208" s="4">
        <f t="shared" si="7"/>
        <v>0</v>
      </c>
      <c r="D208" s="4"/>
      <c r="E208" s="4"/>
      <c r="F208" s="4"/>
      <c r="G208" s="5"/>
      <c r="H208" s="10"/>
      <c r="I208" s="10"/>
      <c r="J208" s="12">
        <f t="shared" si="8"/>
        <v>0</v>
      </c>
    </row>
    <row r="209" spans="1:10" ht="15.75" customHeight="1">
      <c r="A209" s="6">
        <v>2082502</v>
      </c>
      <c r="B209" s="9" t="s">
        <v>208</v>
      </c>
      <c r="C209" s="4">
        <f t="shared" si="7"/>
        <v>0</v>
      </c>
      <c r="D209" s="4"/>
      <c r="E209" s="4"/>
      <c r="F209" s="4"/>
      <c r="G209" s="5"/>
      <c r="H209" s="10"/>
      <c r="I209" s="10"/>
      <c r="J209" s="12">
        <f t="shared" si="8"/>
        <v>0</v>
      </c>
    </row>
    <row r="210" spans="1:10" ht="15.75" customHeight="1">
      <c r="A210" s="6">
        <v>20826</v>
      </c>
      <c r="B210" s="8" t="s">
        <v>209</v>
      </c>
      <c r="C210" s="4">
        <f t="shared" si="7"/>
        <v>0</v>
      </c>
      <c r="D210" s="4"/>
      <c r="E210" s="4"/>
      <c r="F210" s="4"/>
      <c r="G210" s="5"/>
      <c r="H210" s="10" t="e">
        <f>VLOOKUP(A210,#REF!,3,FALSE)</f>
        <v>#REF!</v>
      </c>
      <c r="I210" s="10"/>
      <c r="J210" s="12" t="e">
        <f t="shared" si="8"/>
        <v>#REF!</v>
      </c>
    </row>
    <row r="211" spans="1:10" ht="15.75" customHeight="1">
      <c r="A211" s="6">
        <v>2082601</v>
      </c>
      <c r="B211" s="9" t="s">
        <v>210</v>
      </c>
      <c r="C211" s="4">
        <f t="shared" si="7"/>
        <v>0</v>
      </c>
      <c r="D211" s="4"/>
      <c r="E211" s="4"/>
      <c r="F211" s="4"/>
      <c r="G211" s="5"/>
      <c r="H211" s="10">
        <v>20895</v>
      </c>
      <c r="I211" s="10">
        <f>VLOOKUP(A211,'[4]一般转移支付（表八与表十一差额）'!$A$1:$D$28,4,FALSE)</f>
        <v>20895</v>
      </c>
      <c r="J211" s="12">
        <f t="shared" si="8"/>
        <v>-20895</v>
      </c>
    </row>
    <row r="212" spans="1:10" ht="15.75" customHeight="1">
      <c r="A212" s="6">
        <v>2082602</v>
      </c>
      <c r="B212" s="9" t="s">
        <v>211</v>
      </c>
      <c r="C212" s="4">
        <f t="shared" si="7"/>
        <v>0</v>
      </c>
      <c r="D212" s="4"/>
      <c r="E212" s="4"/>
      <c r="F212" s="4"/>
      <c r="G212" s="5"/>
      <c r="H212" s="10">
        <v>14370</v>
      </c>
      <c r="I212" s="10">
        <f>VLOOKUP(A212,'[4]一般转移支付（表八与表十一差额）'!$A$1:$D$28,4,FALSE)</f>
        <v>14370</v>
      </c>
      <c r="J212" s="12">
        <f t="shared" si="8"/>
        <v>-14370</v>
      </c>
    </row>
    <row r="213" spans="1:10" ht="15.75" customHeight="1">
      <c r="A213" s="6">
        <v>20828</v>
      </c>
      <c r="B213" s="8" t="s">
        <v>212</v>
      </c>
      <c r="C213" s="4">
        <f t="shared" si="7"/>
        <v>0</v>
      </c>
      <c r="D213" s="4"/>
      <c r="E213" s="4"/>
      <c r="F213" s="4"/>
      <c r="G213" s="5"/>
      <c r="H213" s="10"/>
      <c r="I213" s="10"/>
      <c r="J213" s="12">
        <f t="shared" si="8"/>
        <v>0</v>
      </c>
    </row>
    <row r="214" spans="1:10" ht="15.75" customHeight="1">
      <c r="A214" s="6">
        <v>2082801</v>
      </c>
      <c r="B214" s="9" t="s">
        <v>89</v>
      </c>
      <c r="C214" s="4">
        <f t="shared" si="7"/>
        <v>0</v>
      </c>
      <c r="D214" s="4"/>
      <c r="E214" s="4"/>
      <c r="F214" s="4"/>
      <c r="G214" s="5"/>
      <c r="H214" s="10"/>
      <c r="I214" s="10"/>
      <c r="J214" s="12">
        <f t="shared" si="8"/>
        <v>0</v>
      </c>
    </row>
    <row r="215" spans="1:10" ht="15.75" customHeight="1">
      <c r="A215" s="6">
        <v>2082802</v>
      </c>
      <c r="B215" s="9" t="s">
        <v>213</v>
      </c>
      <c r="C215" s="4">
        <f t="shared" si="7"/>
        <v>0</v>
      </c>
      <c r="D215" s="4"/>
      <c r="E215" s="4"/>
      <c r="F215" s="4"/>
      <c r="G215" s="5"/>
      <c r="H215" s="10"/>
      <c r="I215" s="10"/>
      <c r="J215" s="12">
        <f t="shared" si="8"/>
        <v>0</v>
      </c>
    </row>
    <row r="216" spans="1:10" ht="15.75" customHeight="1">
      <c r="A216" s="6">
        <v>2082804</v>
      </c>
      <c r="B216" s="9" t="s">
        <v>214</v>
      </c>
      <c r="C216" s="4">
        <f t="shared" si="7"/>
        <v>0</v>
      </c>
      <c r="D216" s="4"/>
      <c r="E216" s="4"/>
      <c r="F216" s="4"/>
      <c r="G216" s="5"/>
      <c r="H216" s="10"/>
      <c r="I216" s="10"/>
      <c r="J216" s="12">
        <f t="shared" si="8"/>
        <v>0</v>
      </c>
    </row>
    <row r="217" spans="1:10" ht="15.75" customHeight="1">
      <c r="A217" s="6">
        <v>2082850</v>
      </c>
      <c r="B217" s="9" t="s">
        <v>215</v>
      </c>
      <c r="C217" s="4">
        <f t="shared" si="7"/>
        <v>0</v>
      </c>
      <c r="D217" s="4"/>
      <c r="E217" s="4"/>
      <c r="F217" s="4"/>
      <c r="G217" s="5"/>
      <c r="H217" s="10"/>
      <c r="I217" s="10"/>
      <c r="J217" s="12">
        <f t="shared" si="8"/>
        <v>0</v>
      </c>
    </row>
    <row r="218" spans="1:10" ht="15.75" customHeight="1">
      <c r="A218" s="6">
        <v>2082899</v>
      </c>
      <c r="B218" s="9" t="s">
        <v>216</v>
      </c>
      <c r="C218" s="4">
        <f t="shared" si="7"/>
        <v>0</v>
      </c>
      <c r="D218" s="4"/>
      <c r="E218" s="4"/>
      <c r="F218" s="4"/>
      <c r="G218" s="5"/>
      <c r="H218" s="10"/>
      <c r="I218" s="10"/>
      <c r="J218" s="12">
        <f t="shared" si="8"/>
        <v>0</v>
      </c>
    </row>
    <row r="219" spans="1:10" ht="15.75" customHeight="1">
      <c r="A219" s="6">
        <v>20830</v>
      </c>
      <c r="B219" s="8" t="s">
        <v>217</v>
      </c>
      <c r="C219" s="4">
        <f t="shared" si="7"/>
        <v>0</v>
      </c>
      <c r="D219" s="4"/>
      <c r="E219" s="4"/>
      <c r="F219" s="4"/>
      <c r="G219" s="5"/>
      <c r="H219" s="10"/>
      <c r="I219" s="10"/>
      <c r="J219" s="12">
        <f t="shared" si="8"/>
        <v>0</v>
      </c>
    </row>
    <row r="220" spans="1:10" ht="15.75" customHeight="1">
      <c r="A220" s="6">
        <v>2083001</v>
      </c>
      <c r="B220" s="9" t="s">
        <v>218</v>
      </c>
      <c r="C220" s="4">
        <f t="shared" si="7"/>
        <v>0</v>
      </c>
      <c r="D220" s="4"/>
      <c r="E220" s="4"/>
      <c r="F220" s="4"/>
      <c r="G220" s="5"/>
      <c r="H220" s="10"/>
      <c r="I220" s="10"/>
      <c r="J220" s="12">
        <f t="shared" si="8"/>
        <v>0</v>
      </c>
    </row>
    <row r="221" spans="1:10" ht="15.75" customHeight="1">
      <c r="A221" s="6">
        <v>2083099</v>
      </c>
      <c r="B221" s="9" t="s">
        <v>219</v>
      </c>
      <c r="C221" s="4">
        <f t="shared" si="7"/>
        <v>0</v>
      </c>
      <c r="D221" s="4"/>
      <c r="E221" s="4"/>
      <c r="F221" s="4"/>
      <c r="G221" s="5"/>
      <c r="H221" s="10"/>
      <c r="I221" s="10"/>
      <c r="J221" s="12">
        <f t="shared" si="8"/>
        <v>0</v>
      </c>
    </row>
    <row r="222" spans="1:10" ht="15.75" customHeight="1">
      <c r="A222" s="6">
        <v>20899</v>
      </c>
      <c r="B222" s="8" t="s">
        <v>220</v>
      </c>
      <c r="C222" s="4">
        <f t="shared" si="7"/>
        <v>0</v>
      </c>
      <c r="D222" s="4"/>
      <c r="E222" s="4"/>
      <c r="F222" s="4"/>
      <c r="G222" s="5"/>
      <c r="H222" s="10"/>
      <c r="I222" s="10"/>
      <c r="J222" s="12">
        <f t="shared" si="8"/>
        <v>0</v>
      </c>
    </row>
    <row r="223" spans="1:10" ht="15.75" customHeight="1">
      <c r="A223" s="6">
        <v>2089901</v>
      </c>
      <c r="B223" s="9" t="s">
        <v>220</v>
      </c>
      <c r="C223" s="4">
        <f t="shared" si="7"/>
        <v>0</v>
      </c>
      <c r="D223" s="4"/>
      <c r="E223" s="4"/>
      <c r="F223" s="4"/>
      <c r="G223" s="5"/>
      <c r="H223" s="10"/>
      <c r="I223" s="10"/>
      <c r="J223" s="12">
        <f t="shared" si="8"/>
        <v>0</v>
      </c>
    </row>
    <row r="224" spans="1:10" ht="15.75" customHeight="1">
      <c r="A224" s="6">
        <v>210</v>
      </c>
      <c r="B224" s="7" t="s">
        <v>7</v>
      </c>
      <c r="C224" s="4">
        <f t="shared" si="7"/>
        <v>16058630.139599999</v>
      </c>
      <c r="D224" s="4">
        <f>D225+D231+D248</f>
        <v>6480607.7800000003</v>
      </c>
      <c r="E224" s="4">
        <f>E225+E231+E248</f>
        <v>448482.56</v>
      </c>
      <c r="F224" s="4">
        <f>F225+F231+F248</f>
        <v>1254139.7996</v>
      </c>
      <c r="G224" s="4">
        <f>G225+G231</f>
        <v>7875400</v>
      </c>
      <c r="H224" s="10" t="e">
        <f>VLOOKUP(A224,#REF!,3,FALSE)</f>
        <v>#REF!</v>
      </c>
      <c r="I224" s="10"/>
      <c r="J224" s="12" t="e">
        <f t="shared" si="8"/>
        <v>#REF!</v>
      </c>
    </row>
    <row r="225" spans="1:10" ht="15.75" customHeight="1">
      <c r="A225" s="6">
        <v>21001</v>
      </c>
      <c r="B225" s="8" t="s">
        <v>221</v>
      </c>
      <c r="C225" s="4">
        <f t="shared" si="7"/>
        <v>9163001.7796</v>
      </c>
      <c r="D225" s="4">
        <v>1180745.74</v>
      </c>
      <c r="E225" s="4">
        <v>283422.48</v>
      </c>
      <c r="F225" s="4">
        <f>123833.5596+1100000</f>
        <v>1223833.5596</v>
      </c>
      <c r="G225" s="5">
        <f>G226</f>
        <v>6475000</v>
      </c>
      <c r="H225" s="10"/>
      <c r="I225" s="10"/>
      <c r="J225" s="12">
        <f t="shared" si="8"/>
        <v>6475000</v>
      </c>
    </row>
    <row r="226" spans="1:10" ht="15.75" customHeight="1">
      <c r="A226" s="6">
        <v>2100101</v>
      </c>
      <c r="B226" s="8" t="s">
        <v>51</v>
      </c>
      <c r="C226" s="4">
        <f t="shared" si="7"/>
        <v>9163001.7796</v>
      </c>
      <c r="D226" s="4">
        <v>1180745.74</v>
      </c>
      <c r="E226" s="4">
        <v>283422.48</v>
      </c>
      <c r="F226" s="4">
        <f>123833.5596+1100000</f>
        <v>1223833.5596</v>
      </c>
      <c r="G226" s="5">
        <f>875000+5600000</f>
        <v>6475000</v>
      </c>
      <c r="H226" s="10"/>
      <c r="I226" s="10"/>
    </row>
    <row r="227" spans="1:10" ht="15.75" customHeight="1">
      <c r="A227" s="6">
        <v>2100199</v>
      </c>
      <c r="B227" s="9" t="s">
        <v>222</v>
      </c>
      <c r="C227" s="4">
        <f t="shared" si="7"/>
        <v>0</v>
      </c>
      <c r="D227" s="4"/>
      <c r="E227" s="4"/>
      <c r="F227" s="4"/>
      <c r="G227" s="5"/>
      <c r="H227" s="10"/>
      <c r="I227" s="10"/>
      <c r="J227" s="12">
        <f t="shared" ref="J227:J247" si="9">G227-H227</f>
        <v>0</v>
      </c>
    </row>
    <row r="228" spans="1:10" ht="15.75" customHeight="1">
      <c r="A228" s="6">
        <v>21002</v>
      </c>
      <c r="B228" s="8" t="s">
        <v>223</v>
      </c>
      <c r="C228" s="4">
        <f t="shared" si="7"/>
        <v>0</v>
      </c>
      <c r="D228" s="4"/>
      <c r="E228" s="4"/>
      <c r="F228" s="4"/>
      <c r="G228" s="5"/>
      <c r="H228" s="10"/>
      <c r="I228" s="10"/>
      <c r="J228" s="12">
        <f t="shared" si="9"/>
        <v>0</v>
      </c>
    </row>
    <row r="229" spans="1:10" ht="15.75" customHeight="1">
      <c r="A229" s="6">
        <v>2100201</v>
      </c>
      <c r="B229" s="9" t="s">
        <v>224</v>
      </c>
      <c r="C229" s="4">
        <f t="shared" si="7"/>
        <v>0</v>
      </c>
      <c r="D229" s="4"/>
      <c r="E229" s="4"/>
      <c r="F229" s="4"/>
      <c r="G229" s="5"/>
      <c r="H229" s="10"/>
      <c r="I229" s="10"/>
      <c r="J229" s="12">
        <f t="shared" si="9"/>
        <v>0</v>
      </c>
    </row>
    <row r="230" spans="1:10" ht="15.75" customHeight="1">
      <c r="A230" s="6">
        <v>2100202</v>
      </c>
      <c r="B230" s="9" t="s">
        <v>225</v>
      </c>
      <c r="C230" s="4">
        <f t="shared" si="7"/>
        <v>0</v>
      </c>
      <c r="D230" s="4"/>
      <c r="E230" s="4"/>
      <c r="F230" s="4"/>
      <c r="G230" s="5"/>
      <c r="H230" s="10"/>
      <c r="I230" s="10"/>
      <c r="J230" s="12">
        <f t="shared" si="9"/>
        <v>0</v>
      </c>
    </row>
    <row r="231" spans="1:10" ht="15.75" customHeight="1">
      <c r="A231" s="6">
        <v>21003</v>
      </c>
      <c r="B231" s="8" t="s">
        <v>226</v>
      </c>
      <c r="C231" s="4">
        <f t="shared" si="7"/>
        <v>6424400</v>
      </c>
      <c r="D231" s="4">
        <v>4940654</v>
      </c>
      <c r="E231" s="4">
        <v>83346</v>
      </c>
      <c r="F231" s="4"/>
      <c r="G231" s="5">
        <v>1400400</v>
      </c>
      <c r="H231" s="10"/>
      <c r="I231" s="10"/>
      <c r="J231" s="12">
        <f t="shared" si="9"/>
        <v>1400400</v>
      </c>
    </row>
    <row r="232" spans="1:10" ht="15.75" customHeight="1">
      <c r="A232" s="6">
        <v>2100301</v>
      </c>
      <c r="B232" s="9" t="s">
        <v>227</v>
      </c>
      <c r="C232" s="4">
        <f t="shared" si="7"/>
        <v>6424400</v>
      </c>
      <c r="D232" s="4">
        <v>4940654</v>
      </c>
      <c r="E232" s="4">
        <v>83346</v>
      </c>
      <c r="F232" s="4"/>
      <c r="G232" s="5">
        <v>1400400</v>
      </c>
      <c r="H232" s="10"/>
      <c r="I232" s="10"/>
      <c r="J232" s="12">
        <f t="shared" si="9"/>
        <v>1400400</v>
      </c>
    </row>
    <row r="233" spans="1:10" ht="15.75" customHeight="1">
      <c r="A233" s="6">
        <v>2100302</v>
      </c>
      <c r="B233" s="9" t="s">
        <v>228</v>
      </c>
      <c r="C233" s="4">
        <f t="shared" si="7"/>
        <v>0</v>
      </c>
      <c r="D233" s="4"/>
      <c r="E233" s="4"/>
      <c r="F233" s="4"/>
      <c r="G233" s="5"/>
      <c r="H233" s="10"/>
      <c r="I233" s="10"/>
      <c r="J233" s="12">
        <f t="shared" si="9"/>
        <v>0</v>
      </c>
    </row>
    <row r="234" spans="1:10" ht="15.75" customHeight="1">
      <c r="A234" s="6">
        <v>2100399</v>
      </c>
      <c r="B234" s="9" t="s">
        <v>229</v>
      </c>
      <c r="C234" s="4">
        <f t="shared" si="7"/>
        <v>0</v>
      </c>
      <c r="D234" s="4"/>
      <c r="E234" s="4"/>
      <c r="F234" s="4"/>
      <c r="G234" s="5"/>
      <c r="H234" s="10"/>
      <c r="I234" s="10"/>
      <c r="J234" s="12">
        <f t="shared" si="9"/>
        <v>0</v>
      </c>
    </row>
    <row r="235" spans="1:10" ht="15.75" customHeight="1">
      <c r="A235" s="6">
        <v>21004</v>
      </c>
      <c r="B235" s="8" t="s">
        <v>230</v>
      </c>
      <c r="C235" s="4">
        <f t="shared" si="7"/>
        <v>0</v>
      </c>
      <c r="D235" s="4"/>
      <c r="E235" s="4"/>
      <c r="F235" s="4"/>
      <c r="G235" s="5"/>
      <c r="H235" s="10" t="e">
        <f>VLOOKUP(A235,#REF!,3,FALSE)</f>
        <v>#REF!</v>
      </c>
      <c r="I235" s="10"/>
      <c r="J235" s="12" t="e">
        <f t="shared" si="9"/>
        <v>#REF!</v>
      </c>
    </row>
    <row r="236" spans="1:10" ht="15.75" customHeight="1">
      <c r="A236" s="6">
        <v>2100401</v>
      </c>
      <c r="B236" s="9" t="s">
        <v>231</v>
      </c>
      <c r="C236" s="4">
        <f t="shared" si="7"/>
        <v>0</v>
      </c>
      <c r="D236" s="4"/>
      <c r="E236" s="4"/>
      <c r="F236" s="4"/>
      <c r="G236" s="5"/>
      <c r="H236" s="10"/>
      <c r="I236" s="10"/>
      <c r="J236" s="12">
        <f t="shared" si="9"/>
        <v>0</v>
      </c>
    </row>
    <row r="237" spans="1:10" ht="15.75" customHeight="1">
      <c r="A237" s="6">
        <v>2100402</v>
      </c>
      <c r="B237" s="9" t="s">
        <v>232</v>
      </c>
      <c r="C237" s="4">
        <f t="shared" si="7"/>
        <v>0</v>
      </c>
      <c r="D237" s="4"/>
      <c r="E237" s="4"/>
      <c r="F237" s="4"/>
      <c r="G237" s="5"/>
      <c r="H237" s="10"/>
      <c r="I237" s="10"/>
      <c r="J237" s="12">
        <f t="shared" si="9"/>
        <v>0</v>
      </c>
    </row>
    <row r="238" spans="1:10" ht="15.75" customHeight="1">
      <c r="A238" s="6">
        <v>2100403</v>
      </c>
      <c r="B238" s="9" t="s">
        <v>233</v>
      </c>
      <c r="C238" s="4">
        <f t="shared" si="7"/>
        <v>0</v>
      </c>
      <c r="D238" s="4"/>
      <c r="E238" s="4"/>
      <c r="F238" s="4"/>
      <c r="G238" s="5"/>
      <c r="H238" s="10"/>
      <c r="I238" s="10"/>
      <c r="J238" s="12">
        <f t="shared" si="9"/>
        <v>0</v>
      </c>
    </row>
    <row r="239" spans="1:10" ht="15.75" customHeight="1">
      <c r="A239" s="6">
        <v>2100408</v>
      </c>
      <c r="B239" s="9" t="s">
        <v>234</v>
      </c>
      <c r="C239" s="4">
        <f t="shared" si="7"/>
        <v>0</v>
      </c>
      <c r="D239" s="4"/>
      <c r="E239" s="4"/>
      <c r="F239" s="4"/>
      <c r="G239" s="5"/>
      <c r="H239" s="10">
        <v>3807</v>
      </c>
      <c r="I239" s="10">
        <f>VLOOKUP(A239,'[4]一般转移支付（表八与表十一差额）'!$A$1:$D$28,4,FALSE)</f>
        <v>3807</v>
      </c>
      <c r="J239" s="12">
        <f t="shared" si="9"/>
        <v>-3807</v>
      </c>
    </row>
    <row r="240" spans="1:10" ht="15.75" customHeight="1">
      <c r="A240" s="6">
        <v>2100409</v>
      </c>
      <c r="B240" s="9" t="s">
        <v>235</v>
      </c>
      <c r="C240" s="4">
        <f t="shared" si="7"/>
        <v>0</v>
      </c>
      <c r="D240" s="4"/>
      <c r="E240" s="4"/>
      <c r="F240" s="4"/>
      <c r="G240" s="5"/>
      <c r="H240" s="10"/>
      <c r="I240" s="10"/>
      <c r="J240" s="12">
        <f t="shared" si="9"/>
        <v>0</v>
      </c>
    </row>
    <row r="241" spans="1:10" ht="15.75" customHeight="1">
      <c r="A241" s="6">
        <v>2100499</v>
      </c>
      <c r="B241" s="9" t="s">
        <v>236</v>
      </c>
      <c r="C241" s="4">
        <f t="shared" si="7"/>
        <v>0</v>
      </c>
      <c r="D241" s="4"/>
      <c r="E241" s="4"/>
      <c r="F241" s="4"/>
      <c r="G241" s="5"/>
      <c r="H241" s="10"/>
      <c r="I241" s="10"/>
      <c r="J241" s="12">
        <f t="shared" si="9"/>
        <v>0</v>
      </c>
    </row>
    <row r="242" spans="1:10" ht="15.75" customHeight="1">
      <c r="A242" s="6">
        <v>21007</v>
      </c>
      <c r="B242" s="8" t="s">
        <v>237</v>
      </c>
      <c r="C242" s="4">
        <f t="shared" si="7"/>
        <v>0</v>
      </c>
      <c r="D242" s="4"/>
      <c r="E242" s="4"/>
      <c r="F242" s="4"/>
      <c r="G242" s="5"/>
      <c r="H242" s="10"/>
      <c r="I242" s="10"/>
      <c r="J242" s="12">
        <f t="shared" si="9"/>
        <v>0</v>
      </c>
    </row>
    <row r="243" spans="1:10" ht="15.75" customHeight="1">
      <c r="A243" s="6">
        <v>2100799</v>
      </c>
      <c r="B243" s="9" t="s">
        <v>238</v>
      </c>
      <c r="C243" s="4">
        <f t="shared" si="7"/>
        <v>0</v>
      </c>
      <c r="D243" s="4"/>
      <c r="E243" s="4"/>
      <c r="F243" s="4"/>
      <c r="G243" s="5"/>
      <c r="H243" s="10"/>
      <c r="I243" s="10"/>
      <c r="J243" s="12">
        <f t="shared" si="9"/>
        <v>0</v>
      </c>
    </row>
    <row r="244" spans="1:10" ht="15.75" customHeight="1">
      <c r="A244" s="6">
        <v>21011</v>
      </c>
      <c r="B244" s="8" t="s">
        <v>239</v>
      </c>
      <c r="C244" s="4">
        <f t="shared" si="7"/>
        <v>0</v>
      </c>
      <c r="D244" s="4"/>
      <c r="E244" s="4"/>
      <c r="F244" s="4"/>
      <c r="G244" s="5"/>
      <c r="H244" s="10"/>
      <c r="I244" s="10"/>
      <c r="J244" s="12">
        <f t="shared" si="9"/>
        <v>0</v>
      </c>
    </row>
    <row r="245" spans="1:10" ht="15.75" customHeight="1">
      <c r="A245" s="6">
        <v>2101199</v>
      </c>
      <c r="B245" s="9" t="s">
        <v>240</v>
      </c>
      <c r="C245" s="4">
        <f t="shared" si="7"/>
        <v>0</v>
      </c>
      <c r="D245" s="4"/>
      <c r="E245" s="4"/>
      <c r="F245" s="4"/>
      <c r="G245" s="5"/>
      <c r="H245" s="10"/>
      <c r="I245" s="10"/>
      <c r="J245" s="12">
        <f t="shared" si="9"/>
        <v>0</v>
      </c>
    </row>
    <row r="246" spans="1:10" ht="15.75" customHeight="1">
      <c r="A246" s="6">
        <v>21012</v>
      </c>
      <c r="B246" s="8" t="s">
        <v>241</v>
      </c>
      <c r="C246" s="4">
        <f t="shared" si="7"/>
        <v>0</v>
      </c>
      <c r="D246" s="4"/>
      <c r="E246" s="4"/>
      <c r="F246" s="4"/>
      <c r="G246" s="5"/>
      <c r="H246" s="10" t="e">
        <f>VLOOKUP(A246,#REF!,3,FALSE)</f>
        <v>#REF!</v>
      </c>
      <c r="I246" s="10"/>
      <c r="J246" s="12" t="e">
        <f t="shared" si="9"/>
        <v>#REF!</v>
      </c>
    </row>
    <row r="247" spans="1:10" ht="15.75" customHeight="1">
      <c r="A247" s="6">
        <v>2101202</v>
      </c>
      <c r="B247" s="9" t="s">
        <v>242</v>
      </c>
      <c r="C247" s="4">
        <f t="shared" si="7"/>
        <v>0</v>
      </c>
      <c r="D247" s="4"/>
      <c r="E247" s="4"/>
      <c r="F247" s="4"/>
      <c r="G247" s="5"/>
      <c r="H247" s="10">
        <v>30017</v>
      </c>
      <c r="I247" s="10">
        <f>VLOOKUP(A247,'[4]一般转移支付（表八与表十一差额）'!$A$1:$D$28,4,FALSE)</f>
        <v>30017</v>
      </c>
      <c r="J247" s="12">
        <f t="shared" si="9"/>
        <v>-30017</v>
      </c>
    </row>
    <row r="248" spans="1:10" ht="15.75" customHeight="1">
      <c r="A248" s="6">
        <v>21013</v>
      </c>
      <c r="B248" s="7" t="s">
        <v>243</v>
      </c>
      <c r="C248" s="4">
        <f t="shared" si="7"/>
        <v>471228.36</v>
      </c>
      <c r="D248" s="4">
        <v>359208.04</v>
      </c>
      <c r="E248" s="4">
        <v>81714.080000000002</v>
      </c>
      <c r="F248" s="4">
        <v>30306.240000000002</v>
      </c>
      <c r="G248" s="5"/>
      <c r="H248" s="10"/>
      <c r="I248" s="10"/>
    </row>
    <row r="249" spans="1:10" ht="15.75" customHeight="1">
      <c r="A249" s="6">
        <v>2101301</v>
      </c>
      <c r="B249" s="9" t="s">
        <v>244</v>
      </c>
      <c r="C249" s="4">
        <f t="shared" si="7"/>
        <v>471228.36</v>
      </c>
      <c r="D249" s="4">
        <v>359208.04</v>
      </c>
      <c r="E249" s="4">
        <v>81714.080000000002</v>
      </c>
      <c r="F249" s="4">
        <v>30306.240000000002</v>
      </c>
      <c r="G249" s="5"/>
      <c r="H249" s="10"/>
      <c r="I249" s="10"/>
    </row>
    <row r="250" spans="1:10" ht="15.75" customHeight="1">
      <c r="A250" s="6">
        <v>21014</v>
      </c>
      <c r="B250" s="8" t="s">
        <v>245</v>
      </c>
      <c r="C250" s="4">
        <f t="shared" si="7"/>
        <v>0</v>
      </c>
      <c r="D250" s="4"/>
      <c r="E250" s="4"/>
      <c r="F250" s="4"/>
      <c r="G250" s="5"/>
      <c r="H250" s="10"/>
      <c r="I250" s="10"/>
      <c r="J250" s="12">
        <f t="shared" ref="J250:J266" si="10">G250-H250</f>
        <v>0</v>
      </c>
    </row>
    <row r="251" spans="1:10" ht="15.75" customHeight="1">
      <c r="A251" s="6">
        <v>2101499</v>
      </c>
      <c r="B251" s="9" t="s">
        <v>246</v>
      </c>
      <c r="C251" s="4">
        <f t="shared" si="7"/>
        <v>0</v>
      </c>
      <c r="D251" s="4"/>
      <c r="E251" s="4"/>
      <c r="F251" s="4"/>
      <c r="G251" s="5"/>
      <c r="H251" s="10"/>
      <c r="I251" s="10"/>
      <c r="J251" s="12">
        <f t="shared" si="10"/>
        <v>0</v>
      </c>
    </row>
    <row r="252" spans="1:10" ht="15.75" customHeight="1">
      <c r="A252" s="6">
        <v>21015</v>
      </c>
      <c r="B252" s="8" t="s">
        <v>247</v>
      </c>
      <c r="C252" s="4">
        <f t="shared" si="7"/>
        <v>0</v>
      </c>
      <c r="D252" s="4"/>
      <c r="E252" s="4"/>
      <c r="F252" s="4"/>
      <c r="G252" s="5"/>
      <c r="H252" s="10"/>
      <c r="I252" s="10"/>
      <c r="J252" s="12">
        <f t="shared" si="10"/>
        <v>0</v>
      </c>
    </row>
    <row r="253" spans="1:10" ht="15.75" customHeight="1">
      <c r="A253" s="6">
        <v>2101599</v>
      </c>
      <c r="B253" s="9" t="s">
        <v>248</v>
      </c>
      <c r="C253" s="4">
        <f t="shared" si="7"/>
        <v>0</v>
      </c>
      <c r="D253" s="4"/>
      <c r="E253" s="4"/>
      <c r="F253" s="4"/>
      <c r="G253" s="5"/>
      <c r="H253" s="10"/>
      <c r="I253" s="10"/>
      <c r="J253" s="12">
        <f t="shared" si="10"/>
        <v>0</v>
      </c>
    </row>
    <row r="254" spans="1:10" ht="15.75" customHeight="1">
      <c r="A254" s="6">
        <v>21099</v>
      </c>
      <c r="B254" s="8" t="s">
        <v>249</v>
      </c>
      <c r="C254" s="4">
        <f t="shared" si="7"/>
        <v>0</v>
      </c>
      <c r="D254" s="4"/>
      <c r="E254" s="4"/>
      <c r="F254" s="4"/>
      <c r="G254" s="5"/>
      <c r="H254" s="10"/>
      <c r="I254" s="10"/>
      <c r="J254" s="12">
        <f t="shared" si="10"/>
        <v>0</v>
      </c>
    </row>
    <row r="255" spans="1:10" ht="15.75" customHeight="1">
      <c r="A255" s="6">
        <v>2109901</v>
      </c>
      <c r="B255" s="9" t="s">
        <v>249</v>
      </c>
      <c r="C255" s="4">
        <f t="shared" si="7"/>
        <v>0</v>
      </c>
      <c r="D255" s="4"/>
      <c r="E255" s="4"/>
      <c r="F255" s="4"/>
      <c r="G255" s="5"/>
      <c r="H255" s="10"/>
      <c r="I255" s="10"/>
      <c r="J255" s="12">
        <f t="shared" si="10"/>
        <v>0</v>
      </c>
    </row>
    <row r="256" spans="1:10" ht="15.75" customHeight="1">
      <c r="A256" s="6">
        <v>211</v>
      </c>
      <c r="B256" s="7" t="s">
        <v>250</v>
      </c>
      <c r="C256" s="4">
        <f t="shared" si="7"/>
        <v>20000000</v>
      </c>
      <c r="D256" s="4"/>
      <c r="E256" s="4"/>
      <c r="F256" s="4"/>
      <c r="G256" s="5">
        <v>20000000</v>
      </c>
      <c r="H256" s="10"/>
      <c r="I256" s="10"/>
      <c r="J256" s="12">
        <f t="shared" si="10"/>
        <v>20000000</v>
      </c>
    </row>
    <row r="257" spans="1:10" ht="15.75" customHeight="1">
      <c r="A257" s="6">
        <v>21101</v>
      </c>
      <c r="B257" s="8" t="s">
        <v>251</v>
      </c>
      <c r="C257" s="4">
        <f t="shared" si="7"/>
        <v>20000000</v>
      </c>
      <c r="D257" s="4"/>
      <c r="E257" s="4"/>
      <c r="F257" s="4"/>
      <c r="G257" s="5">
        <v>20000000</v>
      </c>
      <c r="H257" s="10"/>
      <c r="I257" s="10"/>
      <c r="J257" s="12">
        <f t="shared" si="10"/>
        <v>20000000</v>
      </c>
    </row>
    <row r="258" spans="1:10" ht="15.75" customHeight="1">
      <c r="A258" s="6">
        <v>2110101</v>
      </c>
      <c r="B258" s="9" t="s">
        <v>252</v>
      </c>
      <c r="C258" s="4">
        <f t="shared" si="7"/>
        <v>20000000</v>
      </c>
      <c r="D258" s="4"/>
      <c r="E258" s="4"/>
      <c r="F258" s="4"/>
      <c r="G258" s="5">
        <v>20000000</v>
      </c>
      <c r="H258" s="10"/>
      <c r="I258" s="10"/>
      <c r="J258" s="12">
        <f t="shared" si="10"/>
        <v>20000000</v>
      </c>
    </row>
    <row r="259" spans="1:10" ht="15.75" customHeight="1">
      <c r="A259" s="6">
        <v>2110102</v>
      </c>
      <c r="B259" s="9" t="s">
        <v>253</v>
      </c>
      <c r="C259" s="4">
        <f t="shared" si="7"/>
        <v>0</v>
      </c>
      <c r="D259" s="4"/>
      <c r="E259" s="4"/>
      <c r="F259" s="4"/>
      <c r="G259" s="5"/>
      <c r="H259" s="10"/>
      <c r="I259" s="10"/>
      <c r="J259" s="12">
        <f t="shared" si="10"/>
        <v>0</v>
      </c>
    </row>
    <row r="260" spans="1:10" ht="15.75" customHeight="1">
      <c r="A260" s="6">
        <v>2110104</v>
      </c>
      <c r="B260" s="9" t="s">
        <v>254</v>
      </c>
      <c r="C260" s="4">
        <f t="shared" si="7"/>
        <v>0</v>
      </c>
      <c r="D260" s="4"/>
      <c r="E260" s="4"/>
      <c r="F260" s="4"/>
      <c r="G260" s="5"/>
      <c r="H260" s="10"/>
      <c r="I260" s="10"/>
      <c r="J260" s="12">
        <f t="shared" si="10"/>
        <v>0</v>
      </c>
    </row>
    <row r="261" spans="1:10" ht="15.75" customHeight="1">
      <c r="A261" s="6">
        <v>2110199</v>
      </c>
      <c r="B261" s="9" t="s">
        <v>255</v>
      </c>
      <c r="C261" s="4">
        <f t="shared" si="7"/>
        <v>0</v>
      </c>
      <c r="D261" s="4"/>
      <c r="E261" s="4"/>
      <c r="F261" s="4"/>
      <c r="G261" s="5"/>
      <c r="H261" s="10"/>
      <c r="I261" s="10"/>
      <c r="J261" s="12">
        <f t="shared" si="10"/>
        <v>0</v>
      </c>
    </row>
    <row r="262" spans="1:10" ht="15.75" customHeight="1">
      <c r="A262" s="6">
        <v>21102</v>
      </c>
      <c r="B262" s="8" t="s">
        <v>256</v>
      </c>
      <c r="C262" s="4">
        <f t="shared" si="7"/>
        <v>0</v>
      </c>
      <c r="D262" s="4"/>
      <c r="E262" s="4"/>
      <c r="F262" s="4"/>
      <c r="G262" s="5"/>
      <c r="H262" s="10"/>
      <c r="I262" s="10"/>
      <c r="J262" s="12">
        <f t="shared" si="10"/>
        <v>0</v>
      </c>
    </row>
    <row r="263" spans="1:10" ht="15.75" customHeight="1">
      <c r="A263" s="6">
        <v>2110299</v>
      </c>
      <c r="B263" s="9" t="s">
        <v>257</v>
      </c>
      <c r="C263" s="4">
        <f t="shared" si="7"/>
        <v>0</v>
      </c>
      <c r="D263" s="4"/>
      <c r="E263" s="4"/>
      <c r="F263" s="4"/>
      <c r="G263" s="5"/>
      <c r="H263" s="10"/>
      <c r="I263" s="10"/>
      <c r="J263" s="12">
        <f t="shared" si="10"/>
        <v>0</v>
      </c>
    </row>
    <row r="264" spans="1:10" ht="15.75" customHeight="1">
      <c r="A264" s="6">
        <v>21103</v>
      </c>
      <c r="B264" s="8" t="s">
        <v>258</v>
      </c>
      <c r="C264" s="4">
        <f t="shared" ref="C264:C327" si="11">D264+E264+F264+G264</f>
        <v>0</v>
      </c>
      <c r="D264" s="4"/>
      <c r="E264" s="4"/>
      <c r="F264" s="4"/>
      <c r="G264" s="5"/>
      <c r="H264" s="10"/>
      <c r="I264" s="10"/>
      <c r="J264" s="12">
        <f t="shared" si="10"/>
        <v>0</v>
      </c>
    </row>
    <row r="265" spans="1:10" ht="15.75" customHeight="1">
      <c r="A265" s="6">
        <v>2110302</v>
      </c>
      <c r="B265" s="9" t="s">
        <v>259</v>
      </c>
      <c r="C265" s="4">
        <f t="shared" si="11"/>
        <v>0</v>
      </c>
      <c r="D265" s="4"/>
      <c r="E265" s="4"/>
      <c r="F265" s="4"/>
      <c r="G265" s="5"/>
      <c r="H265" s="10"/>
      <c r="I265" s="10"/>
      <c r="J265" s="12">
        <f t="shared" si="10"/>
        <v>0</v>
      </c>
    </row>
    <row r="266" spans="1:10" ht="15.75" customHeight="1">
      <c r="A266" s="6">
        <v>2110399</v>
      </c>
      <c r="B266" s="9" t="s">
        <v>260</v>
      </c>
      <c r="C266" s="4">
        <f t="shared" si="11"/>
        <v>0</v>
      </c>
      <c r="D266" s="4"/>
      <c r="E266" s="4"/>
      <c r="F266" s="4"/>
      <c r="G266" s="5"/>
      <c r="H266" s="10"/>
      <c r="I266" s="10"/>
      <c r="J266" s="12">
        <f t="shared" si="10"/>
        <v>0</v>
      </c>
    </row>
    <row r="267" spans="1:10" ht="15.75" customHeight="1">
      <c r="A267" s="6">
        <v>21104</v>
      </c>
      <c r="B267" s="8" t="s">
        <v>261</v>
      </c>
      <c r="C267" s="4">
        <f t="shared" si="11"/>
        <v>0</v>
      </c>
      <c r="D267" s="4"/>
      <c r="E267" s="4"/>
      <c r="F267" s="4"/>
      <c r="G267" s="5"/>
      <c r="H267" s="10"/>
      <c r="I267" s="10"/>
      <c r="J267" s="12">
        <f t="shared" ref="J267:J330" si="12">G267-H267</f>
        <v>0</v>
      </c>
    </row>
    <row r="268" spans="1:10" ht="15.75" customHeight="1">
      <c r="A268" s="6">
        <v>2110401</v>
      </c>
      <c r="B268" s="9" t="s">
        <v>262</v>
      </c>
      <c r="C268" s="4">
        <f t="shared" si="11"/>
        <v>0</v>
      </c>
      <c r="D268" s="4"/>
      <c r="E268" s="4"/>
      <c r="F268" s="4"/>
      <c r="G268" s="5"/>
      <c r="H268" s="10"/>
      <c r="I268" s="10"/>
      <c r="J268" s="12">
        <f t="shared" si="12"/>
        <v>0</v>
      </c>
    </row>
    <row r="269" spans="1:10" ht="15.75" customHeight="1">
      <c r="A269" s="6">
        <v>2110402</v>
      </c>
      <c r="B269" s="9" t="s">
        <v>263</v>
      </c>
      <c r="C269" s="4">
        <f t="shared" si="11"/>
        <v>0</v>
      </c>
      <c r="D269" s="4"/>
      <c r="E269" s="4"/>
      <c r="F269" s="4"/>
      <c r="G269" s="5"/>
      <c r="H269" s="10"/>
      <c r="I269" s="10"/>
      <c r="J269" s="12">
        <f t="shared" si="12"/>
        <v>0</v>
      </c>
    </row>
    <row r="270" spans="1:10" ht="15.75" customHeight="1">
      <c r="A270" s="6">
        <v>2110499</v>
      </c>
      <c r="B270" s="9" t="s">
        <v>264</v>
      </c>
      <c r="C270" s="4">
        <f t="shared" si="11"/>
        <v>0</v>
      </c>
      <c r="D270" s="4"/>
      <c r="E270" s="4"/>
      <c r="F270" s="4"/>
      <c r="G270" s="5"/>
      <c r="H270" s="10"/>
      <c r="I270" s="10"/>
      <c r="J270" s="12">
        <f t="shared" si="12"/>
        <v>0</v>
      </c>
    </row>
    <row r="271" spans="1:10" ht="15.75" customHeight="1">
      <c r="A271" s="6">
        <v>21105</v>
      </c>
      <c r="B271" s="8" t="s">
        <v>265</v>
      </c>
      <c r="C271" s="4">
        <f t="shared" si="11"/>
        <v>0</v>
      </c>
      <c r="D271" s="4"/>
      <c r="E271" s="4"/>
      <c r="F271" s="4"/>
      <c r="G271" s="5"/>
      <c r="H271" s="10"/>
      <c r="I271" s="10"/>
      <c r="J271" s="12">
        <f t="shared" si="12"/>
        <v>0</v>
      </c>
    </row>
    <row r="272" spans="1:10" ht="15.75" customHeight="1">
      <c r="A272" s="6">
        <v>2110501</v>
      </c>
      <c r="B272" s="9" t="s">
        <v>266</v>
      </c>
      <c r="C272" s="4">
        <f t="shared" si="11"/>
        <v>0</v>
      </c>
      <c r="D272" s="4"/>
      <c r="E272" s="4"/>
      <c r="F272" s="4"/>
      <c r="G272" s="5"/>
      <c r="H272" s="10"/>
      <c r="I272" s="10"/>
      <c r="J272" s="12">
        <f t="shared" si="12"/>
        <v>0</v>
      </c>
    </row>
    <row r="273" spans="1:10" ht="15.75" customHeight="1">
      <c r="A273" s="6">
        <v>2110599</v>
      </c>
      <c r="B273" s="9" t="s">
        <v>267</v>
      </c>
      <c r="C273" s="4">
        <f t="shared" si="11"/>
        <v>0</v>
      </c>
      <c r="D273" s="4"/>
      <c r="E273" s="4"/>
      <c r="F273" s="4"/>
      <c r="G273" s="5"/>
      <c r="H273" s="10"/>
      <c r="I273" s="10"/>
      <c r="J273" s="12">
        <f t="shared" si="12"/>
        <v>0</v>
      </c>
    </row>
    <row r="274" spans="1:10" ht="15.75" customHeight="1">
      <c r="A274" s="6">
        <v>21111</v>
      </c>
      <c r="B274" s="8" t="s">
        <v>268</v>
      </c>
      <c r="C274" s="4">
        <f t="shared" si="11"/>
        <v>0</v>
      </c>
      <c r="D274" s="4"/>
      <c r="E274" s="4"/>
      <c r="F274" s="4"/>
      <c r="G274" s="5"/>
      <c r="H274" s="10"/>
      <c r="I274" s="10"/>
      <c r="J274" s="12">
        <f t="shared" si="12"/>
        <v>0</v>
      </c>
    </row>
    <row r="275" spans="1:10" ht="15.75" customHeight="1">
      <c r="A275" s="6">
        <v>2111199</v>
      </c>
      <c r="B275" s="9" t="s">
        <v>269</v>
      </c>
      <c r="C275" s="4">
        <f t="shared" si="11"/>
        <v>0</v>
      </c>
      <c r="D275" s="4"/>
      <c r="E275" s="4"/>
      <c r="F275" s="4"/>
      <c r="G275" s="5"/>
      <c r="H275" s="10"/>
      <c r="I275" s="10"/>
      <c r="J275" s="12">
        <f t="shared" si="12"/>
        <v>0</v>
      </c>
    </row>
    <row r="276" spans="1:10" ht="15.75" customHeight="1">
      <c r="A276" s="6">
        <v>21114</v>
      </c>
      <c r="B276" s="8" t="s">
        <v>270</v>
      </c>
      <c r="C276" s="4">
        <f t="shared" si="11"/>
        <v>0</v>
      </c>
      <c r="D276" s="4"/>
      <c r="E276" s="4"/>
      <c r="F276" s="4"/>
      <c r="G276" s="5"/>
      <c r="H276" s="10"/>
      <c r="I276" s="10"/>
      <c r="J276" s="12">
        <f t="shared" si="12"/>
        <v>0</v>
      </c>
    </row>
    <row r="277" spans="1:10" ht="15.75" customHeight="1">
      <c r="A277" s="6">
        <v>2111413</v>
      </c>
      <c r="B277" s="9" t="s">
        <v>271</v>
      </c>
      <c r="C277" s="4">
        <f t="shared" si="11"/>
        <v>0</v>
      </c>
      <c r="D277" s="4"/>
      <c r="E277" s="4"/>
      <c r="F277" s="4"/>
      <c r="G277" s="5"/>
      <c r="H277" s="10"/>
      <c r="I277" s="10"/>
      <c r="J277" s="12">
        <f t="shared" si="12"/>
        <v>0</v>
      </c>
    </row>
    <row r="278" spans="1:10" ht="15.75" customHeight="1">
      <c r="A278" s="6">
        <v>21199</v>
      </c>
      <c r="B278" s="8" t="s">
        <v>272</v>
      </c>
      <c r="C278" s="4">
        <f t="shared" si="11"/>
        <v>0</v>
      </c>
      <c r="D278" s="4"/>
      <c r="E278" s="4"/>
      <c r="F278" s="4"/>
      <c r="G278" s="5"/>
      <c r="H278" s="10"/>
      <c r="I278" s="10"/>
      <c r="J278" s="12">
        <f t="shared" si="12"/>
        <v>0</v>
      </c>
    </row>
    <row r="279" spans="1:10" ht="15.75" customHeight="1">
      <c r="A279" s="6">
        <v>2119901</v>
      </c>
      <c r="B279" s="9" t="s">
        <v>272</v>
      </c>
      <c r="C279" s="4">
        <f t="shared" si="11"/>
        <v>0</v>
      </c>
      <c r="D279" s="4"/>
      <c r="E279" s="4"/>
      <c r="F279" s="4"/>
      <c r="G279" s="5"/>
      <c r="H279" s="10"/>
      <c r="I279" s="10"/>
      <c r="J279" s="12">
        <f t="shared" si="12"/>
        <v>0</v>
      </c>
    </row>
    <row r="280" spans="1:10" ht="15.75" customHeight="1">
      <c r="A280" s="6">
        <v>212</v>
      </c>
      <c r="B280" s="7" t="s">
        <v>273</v>
      </c>
      <c r="C280" s="4">
        <f t="shared" si="11"/>
        <v>160008638.5104</v>
      </c>
      <c r="D280" s="4">
        <v>31764057.800000001</v>
      </c>
      <c r="E280" s="4">
        <v>3454514.84</v>
      </c>
      <c r="F280" s="4">
        <v>1530065.8703999999</v>
      </c>
      <c r="G280" s="5">
        <f>G281</f>
        <v>123260000</v>
      </c>
      <c r="H280" s="10"/>
      <c r="I280" s="10"/>
      <c r="J280" s="12">
        <f t="shared" si="12"/>
        <v>123260000</v>
      </c>
    </row>
    <row r="281" spans="1:10" ht="15.75" customHeight="1">
      <c r="A281" s="6">
        <v>21201</v>
      </c>
      <c r="B281" s="8" t="s">
        <v>274</v>
      </c>
      <c r="C281" s="4">
        <f t="shared" si="11"/>
        <v>160008638.5104</v>
      </c>
      <c r="D281" s="4">
        <v>31764057.800000001</v>
      </c>
      <c r="E281" s="4">
        <v>3454514.84</v>
      </c>
      <c r="F281" s="4">
        <v>1530065.8703999999</v>
      </c>
      <c r="G281" s="5">
        <f>G282</f>
        <v>123260000</v>
      </c>
      <c r="H281" s="10"/>
      <c r="I281" s="10"/>
      <c r="J281" s="12">
        <f t="shared" si="12"/>
        <v>123260000</v>
      </c>
    </row>
    <row r="282" spans="1:10" ht="15.75" customHeight="1">
      <c r="A282" s="6">
        <v>2120101</v>
      </c>
      <c r="B282" s="9" t="s">
        <v>275</v>
      </c>
      <c r="C282" s="4">
        <f t="shared" si="11"/>
        <v>160008638.5104</v>
      </c>
      <c r="D282" s="4">
        <v>31764057.800000001</v>
      </c>
      <c r="E282" s="4">
        <v>3454514.84</v>
      </c>
      <c r="F282" s="4">
        <v>1530065.8703999999</v>
      </c>
      <c r="G282" s="5">
        <f>2790000+120470000</f>
        <v>123260000</v>
      </c>
      <c r="H282" s="10"/>
      <c r="I282" s="10"/>
      <c r="J282" s="12">
        <f t="shared" si="12"/>
        <v>123260000</v>
      </c>
    </row>
    <row r="283" spans="1:10" ht="15.75" customHeight="1">
      <c r="A283" s="6">
        <v>2120102</v>
      </c>
      <c r="B283" s="9" t="s">
        <v>276</v>
      </c>
      <c r="C283" s="4">
        <f t="shared" si="11"/>
        <v>0</v>
      </c>
      <c r="D283" s="4"/>
      <c r="E283" s="4"/>
      <c r="F283" s="4"/>
      <c r="G283" s="5"/>
      <c r="H283" s="10"/>
      <c r="I283" s="10"/>
      <c r="J283" s="12">
        <f t="shared" si="12"/>
        <v>0</v>
      </c>
    </row>
    <row r="284" spans="1:10" ht="15.75" customHeight="1">
      <c r="A284" s="6">
        <v>2120103</v>
      </c>
      <c r="B284" s="9" t="s">
        <v>277</v>
      </c>
      <c r="C284" s="4">
        <f t="shared" si="11"/>
        <v>0</v>
      </c>
      <c r="D284" s="4"/>
      <c r="E284" s="4"/>
      <c r="F284" s="4"/>
      <c r="G284" s="5"/>
      <c r="H284" s="10"/>
      <c r="I284" s="10"/>
      <c r="J284" s="12">
        <f t="shared" si="12"/>
        <v>0</v>
      </c>
    </row>
    <row r="285" spans="1:10" ht="15.75" customHeight="1">
      <c r="A285" s="6">
        <v>2120104</v>
      </c>
      <c r="B285" s="9" t="s">
        <v>278</v>
      </c>
      <c r="C285" s="4">
        <f t="shared" si="11"/>
        <v>0</v>
      </c>
      <c r="D285" s="4"/>
      <c r="E285" s="4"/>
      <c r="F285" s="4"/>
      <c r="G285" s="5"/>
      <c r="H285" s="10"/>
      <c r="I285" s="10"/>
      <c r="J285" s="12">
        <f t="shared" si="12"/>
        <v>0</v>
      </c>
    </row>
    <row r="286" spans="1:10" ht="15.75" customHeight="1">
      <c r="A286" s="6">
        <v>2120106</v>
      </c>
      <c r="B286" s="9" t="s">
        <v>279</v>
      </c>
      <c r="C286" s="4">
        <f t="shared" si="11"/>
        <v>0</v>
      </c>
      <c r="D286" s="4"/>
      <c r="E286" s="4"/>
      <c r="F286" s="4"/>
      <c r="G286" s="5"/>
      <c r="H286" s="10"/>
      <c r="I286" s="10"/>
      <c r="J286" s="12">
        <f t="shared" si="12"/>
        <v>0</v>
      </c>
    </row>
    <row r="287" spans="1:10" ht="15.75" customHeight="1">
      <c r="A287" s="6">
        <v>2120199</v>
      </c>
      <c r="B287" s="9" t="s">
        <v>280</v>
      </c>
      <c r="C287" s="4">
        <f t="shared" si="11"/>
        <v>0</v>
      </c>
      <c r="D287" s="4"/>
      <c r="E287" s="4"/>
      <c r="F287" s="4"/>
      <c r="G287" s="5"/>
      <c r="H287" s="10"/>
      <c r="I287" s="10"/>
      <c r="J287" s="12">
        <f t="shared" si="12"/>
        <v>0</v>
      </c>
    </row>
    <row r="288" spans="1:10" ht="15.75" customHeight="1">
      <c r="A288" s="6">
        <v>21202</v>
      </c>
      <c r="B288" s="8" t="s">
        <v>281</v>
      </c>
      <c r="C288" s="4">
        <f t="shared" si="11"/>
        <v>0</v>
      </c>
      <c r="D288" s="4"/>
      <c r="E288" s="4"/>
      <c r="F288" s="4"/>
      <c r="G288" s="5"/>
      <c r="H288" s="10"/>
      <c r="I288" s="10"/>
      <c r="J288" s="12">
        <f t="shared" si="12"/>
        <v>0</v>
      </c>
    </row>
    <row r="289" spans="1:10" ht="15.75" customHeight="1">
      <c r="A289" s="6">
        <v>2120201</v>
      </c>
      <c r="B289" s="9" t="s">
        <v>281</v>
      </c>
      <c r="C289" s="4">
        <f t="shared" si="11"/>
        <v>0</v>
      </c>
      <c r="D289" s="4"/>
      <c r="E289" s="4"/>
      <c r="F289" s="4"/>
      <c r="G289" s="5"/>
      <c r="H289" s="10"/>
      <c r="I289" s="10"/>
      <c r="J289" s="12">
        <f t="shared" si="12"/>
        <v>0</v>
      </c>
    </row>
    <row r="290" spans="1:10" ht="15.75" customHeight="1">
      <c r="A290" s="6">
        <v>21203</v>
      </c>
      <c r="B290" s="8" t="s">
        <v>282</v>
      </c>
      <c r="C290" s="4">
        <f t="shared" si="11"/>
        <v>0</v>
      </c>
      <c r="D290" s="4"/>
      <c r="E290" s="4"/>
      <c r="F290" s="4"/>
      <c r="G290" s="5"/>
      <c r="H290" s="10"/>
      <c r="I290" s="10"/>
      <c r="J290" s="12">
        <f t="shared" si="12"/>
        <v>0</v>
      </c>
    </row>
    <row r="291" spans="1:10" ht="15.75" customHeight="1">
      <c r="A291" s="6">
        <v>2120303</v>
      </c>
      <c r="B291" s="9" t="s">
        <v>283</v>
      </c>
      <c r="C291" s="4">
        <f t="shared" si="11"/>
        <v>0</v>
      </c>
      <c r="D291" s="4"/>
      <c r="E291" s="4"/>
      <c r="F291" s="4"/>
      <c r="G291" s="5"/>
      <c r="H291" s="10"/>
      <c r="I291" s="10"/>
      <c r="J291" s="12">
        <f t="shared" si="12"/>
        <v>0</v>
      </c>
    </row>
    <row r="292" spans="1:10" ht="15.75" customHeight="1">
      <c r="A292" s="6">
        <v>2120399</v>
      </c>
      <c r="B292" s="9" t="s">
        <v>284</v>
      </c>
      <c r="C292" s="4">
        <f t="shared" si="11"/>
        <v>0</v>
      </c>
      <c r="D292" s="4"/>
      <c r="E292" s="4"/>
      <c r="F292" s="4"/>
      <c r="G292" s="5"/>
      <c r="H292" s="10"/>
      <c r="I292" s="10"/>
      <c r="J292" s="12">
        <f t="shared" si="12"/>
        <v>0</v>
      </c>
    </row>
    <row r="293" spans="1:10" ht="15.75" customHeight="1">
      <c r="A293" s="6">
        <v>21205</v>
      </c>
      <c r="B293" s="8" t="s">
        <v>285</v>
      </c>
      <c r="C293" s="4">
        <f t="shared" si="11"/>
        <v>0</v>
      </c>
      <c r="D293" s="4"/>
      <c r="E293" s="4"/>
      <c r="F293" s="4"/>
      <c r="G293" s="5"/>
      <c r="H293" s="10"/>
      <c r="I293" s="10"/>
      <c r="J293" s="12">
        <f t="shared" si="12"/>
        <v>0</v>
      </c>
    </row>
    <row r="294" spans="1:10" ht="15.75" customHeight="1">
      <c r="A294" s="6">
        <v>2120501</v>
      </c>
      <c r="B294" s="9" t="s">
        <v>285</v>
      </c>
      <c r="C294" s="4">
        <f t="shared" si="11"/>
        <v>0</v>
      </c>
      <c r="D294" s="4"/>
      <c r="E294" s="4"/>
      <c r="F294" s="4"/>
      <c r="G294" s="5"/>
      <c r="H294" s="10"/>
      <c r="I294" s="10"/>
      <c r="J294" s="12">
        <f t="shared" si="12"/>
        <v>0</v>
      </c>
    </row>
    <row r="295" spans="1:10" ht="15.75" customHeight="1">
      <c r="A295" s="6">
        <v>21206</v>
      </c>
      <c r="B295" s="8" t="s">
        <v>286</v>
      </c>
      <c r="C295" s="4">
        <f t="shared" si="11"/>
        <v>0</v>
      </c>
      <c r="D295" s="4"/>
      <c r="E295" s="4"/>
      <c r="F295" s="4"/>
      <c r="G295" s="5"/>
      <c r="H295" s="10"/>
      <c r="I295" s="10"/>
      <c r="J295" s="12">
        <f t="shared" si="12"/>
        <v>0</v>
      </c>
    </row>
    <row r="296" spans="1:10" ht="15.75" customHeight="1">
      <c r="A296" s="6">
        <v>2120601</v>
      </c>
      <c r="B296" s="9" t="s">
        <v>287</v>
      </c>
      <c r="C296" s="4">
        <f t="shared" si="11"/>
        <v>0</v>
      </c>
      <c r="D296" s="4"/>
      <c r="E296" s="4"/>
      <c r="F296" s="4"/>
      <c r="G296" s="5"/>
      <c r="H296" s="10"/>
      <c r="I296" s="10"/>
      <c r="J296" s="12">
        <f t="shared" si="12"/>
        <v>0</v>
      </c>
    </row>
    <row r="297" spans="1:10" ht="15.75" customHeight="1">
      <c r="A297" s="6">
        <v>21299</v>
      </c>
      <c r="B297" s="8" t="s">
        <v>288</v>
      </c>
      <c r="C297" s="4">
        <f t="shared" si="11"/>
        <v>0</v>
      </c>
      <c r="D297" s="4"/>
      <c r="E297" s="4"/>
      <c r="F297" s="4"/>
      <c r="G297" s="5"/>
      <c r="H297" s="10"/>
      <c r="I297" s="10"/>
      <c r="J297" s="12">
        <f t="shared" si="12"/>
        <v>0</v>
      </c>
    </row>
    <row r="298" spans="1:10" ht="15.75" customHeight="1">
      <c r="A298" s="6">
        <v>2129901</v>
      </c>
      <c r="B298" s="9" t="s">
        <v>288</v>
      </c>
      <c r="C298" s="4">
        <f t="shared" si="11"/>
        <v>0</v>
      </c>
      <c r="D298" s="4"/>
      <c r="E298" s="4"/>
      <c r="F298" s="4"/>
      <c r="G298" s="5"/>
      <c r="H298" s="10"/>
      <c r="I298" s="10"/>
      <c r="J298" s="12">
        <f t="shared" si="12"/>
        <v>0</v>
      </c>
    </row>
    <row r="299" spans="1:10" ht="15.75" customHeight="1">
      <c r="A299" s="6">
        <v>213</v>
      </c>
      <c r="B299" s="7" t="s">
        <v>8</v>
      </c>
      <c r="C299" s="4">
        <f t="shared" si="11"/>
        <v>1329105.17</v>
      </c>
      <c r="D299" s="4">
        <v>654962.13</v>
      </c>
      <c r="E299" s="4">
        <v>118427.76</v>
      </c>
      <c r="F299" s="4">
        <v>55715.28</v>
      </c>
      <c r="G299" s="5">
        <v>500000</v>
      </c>
      <c r="H299" s="10" t="e">
        <f>VLOOKUP(A299,#REF!,3,FALSE)</f>
        <v>#REF!</v>
      </c>
      <c r="I299" s="10"/>
      <c r="J299" s="12" t="e">
        <f t="shared" si="12"/>
        <v>#REF!</v>
      </c>
    </row>
    <row r="300" spans="1:10" ht="15.75" customHeight="1">
      <c r="A300" s="6">
        <v>21301</v>
      </c>
      <c r="B300" s="8" t="s">
        <v>289</v>
      </c>
      <c r="C300" s="4">
        <f t="shared" si="11"/>
        <v>0</v>
      </c>
      <c r="D300" s="4"/>
      <c r="E300" s="4"/>
      <c r="F300" s="4"/>
      <c r="G300" s="5"/>
      <c r="H300" s="10" t="e">
        <f>VLOOKUP(A300,#REF!,3,FALSE)</f>
        <v>#REF!</v>
      </c>
      <c r="I300" s="10"/>
      <c r="J300" s="12" t="e">
        <f t="shared" si="12"/>
        <v>#REF!</v>
      </c>
    </row>
    <row r="301" spans="1:10" ht="15.75" customHeight="1">
      <c r="A301" s="6">
        <v>2130101</v>
      </c>
      <c r="B301" s="9" t="s">
        <v>290</v>
      </c>
      <c r="C301" s="4">
        <f t="shared" si="11"/>
        <v>0</v>
      </c>
      <c r="D301" s="4"/>
      <c r="E301" s="4"/>
      <c r="F301" s="4"/>
      <c r="G301" s="5"/>
      <c r="H301" s="10"/>
      <c r="I301" s="10"/>
      <c r="J301" s="12">
        <f t="shared" si="12"/>
        <v>0</v>
      </c>
    </row>
    <row r="302" spans="1:10" ht="15.75" customHeight="1">
      <c r="A302" s="6">
        <v>2130104</v>
      </c>
      <c r="B302" s="9" t="s">
        <v>291</v>
      </c>
      <c r="C302" s="4">
        <f t="shared" si="11"/>
        <v>0</v>
      </c>
      <c r="D302" s="4"/>
      <c r="E302" s="4"/>
      <c r="F302" s="4"/>
      <c r="G302" s="5"/>
      <c r="H302" s="10"/>
      <c r="I302" s="10"/>
      <c r="J302" s="12">
        <f t="shared" si="12"/>
        <v>0</v>
      </c>
    </row>
    <row r="303" spans="1:10" ht="15.75" customHeight="1">
      <c r="A303" s="6">
        <v>2130106</v>
      </c>
      <c r="B303" s="9" t="s">
        <v>292</v>
      </c>
      <c r="C303" s="4">
        <f t="shared" si="11"/>
        <v>0</v>
      </c>
      <c r="D303" s="4"/>
      <c r="E303" s="4"/>
      <c r="F303" s="4"/>
      <c r="G303" s="5"/>
      <c r="H303" s="10"/>
      <c r="I303" s="10"/>
      <c r="J303" s="12">
        <f t="shared" si="12"/>
        <v>0</v>
      </c>
    </row>
    <row r="304" spans="1:10" ht="15.75" customHeight="1">
      <c r="A304" s="6">
        <v>2130108</v>
      </c>
      <c r="B304" s="9" t="s">
        <v>293</v>
      </c>
      <c r="C304" s="4">
        <f t="shared" si="11"/>
        <v>0</v>
      </c>
      <c r="D304" s="4"/>
      <c r="E304" s="4"/>
      <c r="F304" s="4"/>
      <c r="G304" s="5"/>
      <c r="H304" s="10"/>
      <c r="I304" s="10"/>
      <c r="J304" s="12">
        <f t="shared" si="12"/>
        <v>0</v>
      </c>
    </row>
    <row r="305" spans="1:10" ht="15.75" customHeight="1">
      <c r="A305" s="6">
        <v>2130109</v>
      </c>
      <c r="B305" s="9" t="s">
        <v>294</v>
      </c>
      <c r="C305" s="4">
        <f t="shared" si="11"/>
        <v>0</v>
      </c>
      <c r="D305" s="4"/>
      <c r="E305" s="4"/>
      <c r="F305" s="4"/>
      <c r="G305" s="5"/>
      <c r="H305" s="10"/>
      <c r="I305" s="10"/>
      <c r="J305" s="12">
        <f t="shared" si="12"/>
        <v>0</v>
      </c>
    </row>
    <row r="306" spans="1:10" ht="15.75" customHeight="1">
      <c r="A306" s="6">
        <v>2130110</v>
      </c>
      <c r="B306" s="9" t="s">
        <v>295</v>
      </c>
      <c r="C306" s="4">
        <f t="shared" si="11"/>
        <v>0</v>
      </c>
      <c r="D306" s="4"/>
      <c r="E306" s="4"/>
      <c r="F306" s="4"/>
      <c r="G306" s="5"/>
      <c r="H306" s="10"/>
      <c r="I306" s="10"/>
      <c r="J306" s="12">
        <f t="shared" si="12"/>
        <v>0</v>
      </c>
    </row>
    <row r="307" spans="1:10" ht="15.75" customHeight="1">
      <c r="A307" s="6">
        <v>2130111</v>
      </c>
      <c r="B307" s="9" t="s">
        <v>296</v>
      </c>
      <c r="C307" s="4">
        <f t="shared" si="11"/>
        <v>0</v>
      </c>
      <c r="D307" s="4"/>
      <c r="E307" s="4"/>
      <c r="F307" s="4"/>
      <c r="G307" s="5"/>
      <c r="H307" s="10"/>
      <c r="I307" s="10"/>
      <c r="J307" s="12">
        <f t="shared" si="12"/>
        <v>0</v>
      </c>
    </row>
    <row r="308" spans="1:10" ht="15.75" customHeight="1">
      <c r="A308" s="6">
        <v>2130122</v>
      </c>
      <c r="B308" s="9" t="s">
        <v>297</v>
      </c>
      <c r="C308" s="4">
        <f t="shared" si="11"/>
        <v>0</v>
      </c>
      <c r="D308" s="4"/>
      <c r="E308" s="4"/>
      <c r="F308" s="4"/>
      <c r="G308" s="5"/>
      <c r="H308" s="10"/>
      <c r="I308" s="10"/>
      <c r="J308" s="12">
        <f t="shared" si="12"/>
        <v>0</v>
      </c>
    </row>
    <row r="309" spans="1:10" ht="15.75" customHeight="1">
      <c r="A309" s="6">
        <v>2130126</v>
      </c>
      <c r="B309" s="9" t="s">
        <v>298</v>
      </c>
      <c r="C309" s="4">
        <f t="shared" si="11"/>
        <v>0</v>
      </c>
      <c r="D309" s="4"/>
      <c r="E309" s="4"/>
      <c r="F309" s="4"/>
      <c r="G309" s="5"/>
      <c r="H309" s="10"/>
      <c r="I309" s="10"/>
      <c r="J309" s="12">
        <f t="shared" si="12"/>
        <v>0</v>
      </c>
    </row>
    <row r="310" spans="1:10" ht="15.75" customHeight="1">
      <c r="A310" s="6">
        <v>2130135</v>
      </c>
      <c r="B310" s="9" t="s">
        <v>299</v>
      </c>
      <c r="C310" s="4">
        <f t="shared" si="11"/>
        <v>0</v>
      </c>
      <c r="D310" s="4"/>
      <c r="E310" s="4"/>
      <c r="F310" s="4"/>
      <c r="G310" s="5"/>
      <c r="H310" s="10"/>
      <c r="I310" s="10"/>
      <c r="J310" s="12">
        <f t="shared" si="12"/>
        <v>0</v>
      </c>
    </row>
    <row r="311" spans="1:10" ht="15.75" customHeight="1">
      <c r="A311" s="6">
        <v>2130142</v>
      </c>
      <c r="B311" s="9" t="s">
        <v>300</v>
      </c>
      <c r="C311" s="4">
        <f t="shared" si="11"/>
        <v>0</v>
      </c>
      <c r="D311" s="4"/>
      <c r="E311" s="4"/>
      <c r="F311" s="4"/>
      <c r="G311" s="5"/>
      <c r="H311" s="10"/>
      <c r="I311" s="10"/>
      <c r="J311" s="12">
        <f t="shared" si="12"/>
        <v>0</v>
      </c>
    </row>
    <row r="312" spans="1:10" ht="15.75" customHeight="1">
      <c r="A312" s="6">
        <v>2130153</v>
      </c>
      <c r="B312" s="9" t="s">
        <v>301</v>
      </c>
      <c r="C312" s="4">
        <f t="shared" si="11"/>
        <v>0</v>
      </c>
      <c r="D312" s="4"/>
      <c r="E312" s="4"/>
      <c r="F312" s="4"/>
      <c r="G312" s="5"/>
      <c r="H312" s="10"/>
      <c r="I312" s="10"/>
      <c r="J312" s="12">
        <f t="shared" si="12"/>
        <v>0</v>
      </c>
    </row>
    <row r="313" spans="1:10" ht="15.75" customHeight="1">
      <c r="A313" s="6">
        <v>2130199</v>
      </c>
      <c r="B313" s="9" t="s">
        <v>302</v>
      </c>
      <c r="C313" s="4">
        <f t="shared" si="11"/>
        <v>0</v>
      </c>
      <c r="D313" s="4"/>
      <c r="E313" s="4"/>
      <c r="F313" s="4"/>
      <c r="G313" s="5"/>
      <c r="H313" s="10">
        <v>4321</v>
      </c>
      <c r="I313" s="10">
        <f>VLOOKUP(A313,'[4]一般转移支付（表八与表十一差额）'!$A$1:$D$28,4,FALSE)</f>
        <v>4321</v>
      </c>
      <c r="J313" s="12">
        <f t="shared" si="12"/>
        <v>-4321</v>
      </c>
    </row>
    <row r="314" spans="1:10" ht="15.75" customHeight="1">
      <c r="A314" s="6">
        <v>21302</v>
      </c>
      <c r="B314" s="8" t="s">
        <v>303</v>
      </c>
      <c r="C314" s="4">
        <f t="shared" si="11"/>
        <v>0</v>
      </c>
      <c r="D314" s="4"/>
      <c r="E314" s="4"/>
      <c r="F314" s="4"/>
      <c r="G314" s="5"/>
      <c r="H314" s="10" t="e">
        <f>VLOOKUP(A314,#REF!,3,FALSE)</f>
        <v>#REF!</v>
      </c>
      <c r="I314" s="10"/>
      <c r="J314" s="12" t="e">
        <f t="shared" si="12"/>
        <v>#REF!</v>
      </c>
    </row>
    <row r="315" spans="1:10" ht="15.75" customHeight="1">
      <c r="A315" s="6">
        <v>2130202</v>
      </c>
      <c r="B315" s="9" t="s">
        <v>304</v>
      </c>
      <c r="C315" s="4">
        <f t="shared" si="11"/>
        <v>0</v>
      </c>
      <c r="D315" s="4"/>
      <c r="E315" s="4"/>
      <c r="F315" s="4"/>
      <c r="G315" s="5"/>
      <c r="H315" s="10"/>
      <c r="I315" s="10"/>
      <c r="J315" s="12">
        <f t="shared" si="12"/>
        <v>0</v>
      </c>
    </row>
    <row r="316" spans="1:10" ht="15.75" customHeight="1">
      <c r="A316" s="6">
        <v>2130204</v>
      </c>
      <c r="B316" s="9" t="s">
        <v>305</v>
      </c>
      <c r="C316" s="4">
        <f t="shared" si="11"/>
        <v>0</v>
      </c>
      <c r="D316" s="4"/>
      <c r="E316" s="4"/>
      <c r="F316" s="4"/>
      <c r="G316" s="5"/>
      <c r="H316" s="10"/>
      <c r="I316" s="10"/>
      <c r="J316" s="12">
        <f t="shared" si="12"/>
        <v>0</v>
      </c>
    </row>
    <row r="317" spans="1:10" ht="15.75" customHeight="1">
      <c r="A317" s="6">
        <v>2130205</v>
      </c>
      <c r="B317" s="9" t="s">
        <v>306</v>
      </c>
      <c r="C317" s="4">
        <f t="shared" si="11"/>
        <v>0</v>
      </c>
      <c r="D317" s="4"/>
      <c r="E317" s="4"/>
      <c r="F317" s="4"/>
      <c r="G317" s="5"/>
      <c r="H317" s="10"/>
      <c r="I317" s="10"/>
      <c r="J317" s="12">
        <f t="shared" si="12"/>
        <v>0</v>
      </c>
    </row>
    <row r="318" spans="1:10" ht="15.75" customHeight="1">
      <c r="A318" s="6">
        <v>2130207</v>
      </c>
      <c r="B318" s="9" t="s">
        <v>307</v>
      </c>
      <c r="C318" s="4">
        <f t="shared" si="11"/>
        <v>0</v>
      </c>
      <c r="D318" s="4"/>
      <c r="E318" s="4"/>
      <c r="F318" s="4"/>
      <c r="G318" s="5"/>
      <c r="H318" s="10">
        <v>1070</v>
      </c>
      <c r="I318" s="10">
        <f>VLOOKUP(A318,'[4]一般转移支付（表八与表十一差额）'!$A$1:$D$28,4,FALSE)</f>
        <v>1070</v>
      </c>
      <c r="J318" s="12">
        <f t="shared" si="12"/>
        <v>-1070</v>
      </c>
    </row>
    <row r="319" spans="1:10" ht="15.75" customHeight="1">
      <c r="A319" s="6">
        <v>2130211</v>
      </c>
      <c r="B319" s="9" t="s">
        <v>308</v>
      </c>
      <c r="C319" s="4">
        <f t="shared" si="11"/>
        <v>0</v>
      </c>
      <c r="D319" s="4"/>
      <c r="E319" s="4"/>
      <c r="F319" s="4"/>
      <c r="G319" s="5"/>
      <c r="H319" s="10"/>
      <c r="I319" s="10"/>
      <c r="J319" s="12">
        <f t="shared" si="12"/>
        <v>0</v>
      </c>
    </row>
    <row r="320" spans="1:10" ht="15.75" customHeight="1">
      <c r="A320" s="6">
        <v>2130212</v>
      </c>
      <c r="B320" s="9" t="s">
        <v>309</v>
      </c>
      <c r="C320" s="4">
        <f t="shared" si="11"/>
        <v>0</v>
      </c>
      <c r="D320" s="4"/>
      <c r="E320" s="4"/>
      <c r="F320" s="4"/>
      <c r="G320" s="5"/>
      <c r="H320" s="10"/>
      <c r="I320" s="10"/>
      <c r="J320" s="12">
        <f t="shared" si="12"/>
        <v>0</v>
      </c>
    </row>
    <row r="321" spans="1:10" ht="15.75" customHeight="1">
      <c r="A321" s="6">
        <v>2130213</v>
      </c>
      <c r="B321" s="9" t="s">
        <v>310</v>
      </c>
      <c r="C321" s="4">
        <f t="shared" si="11"/>
        <v>0</v>
      </c>
      <c r="D321" s="4"/>
      <c r="E321" s="4"/>
      <c r="F321" s="4"/>
      <c r="G321" s="5"/>
      <c r="H321" s="10"/>
      <c r="I321" s="10"/>
      <c r="J321" s="12">
        <f t="shared" si="12"/>
        <v>0</v>
      </c>
    </row>
    <row r="322" spans="1:10" ht="15.75" customHeight="1">
      <c r="A322" s="6">
        <v>2130234</v>
      </c>
      <c r="B322" s="9" t="s">
        <v>311</v>
      </c>
      <c r="C322" s="4">
        <f t="shared" si="11"/>
        <v>0</v>
      </c>
      <c r="D322" s="4"/>
      <c r="E322" s="4"/>
      <c r="F322" s="4"/>
      <c r="G322" s="5"/>
      <c r="H322" s="10"/>
      <c r="I322" s="10"/>
      <c r="J322" s="12">
        <f t="shared" si="12"/>
        <v>0</v>
      </c>
    </row>
    <row r="323" spans="1:10" ht="15.75" customHeight="1">
      <c r="A323" s="6">
        <v>2130299</v>
      </c>
      <c r="B323" s="9" t="s">
        <v>312</v>
      </c>
      <c r="C323" s="4">
        <f t="shared" si="11"/>
        <v>0</v>
      </c>
      <c r="D323" s="4"/>
      <c r="E323" s="4"/>
      <c r="F323" s="4"/>
      <c r="G323" s="5"/>
      <c r="H323" s="10"/>
      <c r="I323" s="10"/>
      <c r="J323" s="12">
        <f t="shared" si="12"/>
        <v>0</v>
      </c>
    </row>
    <row r="324" spans="1:10" ht="15.75" customHeight="1">
      <c r="A324" s="6">
        <v>21303</v>
      </c>
      <c r="B324" s="8" t="s">
        <v>313</v>
      </c>
      <c r="C324" s="4">
        <f t="shared" si="11"/>
        <v>1329105.17</v>
      </c>
      <c r="D324" s="4">
        <v>654962.13</v>
      </c>
      <c r="E324" s="4">
        <v>118427.76</v>
      </c>
      <c r="F324" s="4">
        <v>55715.28</v>
      </c>
      <c r="G324" s="5">
        <v>500000</v>
      </c>
      <c r="H324" s="10" t="e">
        <f>VLOOKUP(A324,#REF!,3,FALSE)</f>
        <v>#REF!</v>
      </c>
      <c r="I324" s="10"/>
      <c r="J324" s="12" t="e">
        <f t="shared" si="12"/>
        <v>#REF!</v>
      </c>
    </row>
    <row r="325" spans="1:10" ht="15.75" customHeight="1">
      <c r="A325" s="6">
        <v>2130301</v>
      </c>
      <c r="B325" s="9" t="s">
        <v>314</v>
      </c>
      <c r="C325" s="4">
        <f t="shared" si="11"/>
        <v>1329105.17</v>
      </c>
      <c r="D325" s="4">
        <v>654962.13</v>
      </c>
      <c r="E325" s="4">
        <v>118427.76</v>
      </c>
      <c r="F325" s="4">
        <v>55715.28</v>
      </c>
      <c r="G325" s="5">
        <v>500000</v>
      </c>
      <c r="H325" s="10"/>
      <c r="I325" s="10"/>
      <c r="J325" s="12">
        <f t="shared" si="12"/>
        <v>500000</v>
      </c>
    </row>
    <row r="326" spans="1:10" ht="15.75" customHeight="1">
      <c r="A326" s="6">
        <v>2130302</v>
      </c>
      <c r="B326" s="9" t="s">
        <v>315</v>
      </c>
      <c r="C326" s="4">
        <f t="shared" si="11"/>
        <v>0</v>
      </c>
      <c r="D326" s="4"/>
      <c r="E326" s="4"/>
      <c r="F326" s="4"/>
      <c r="G326" s="5"/>
      <c r="H326" s="10"/>
      <c r="I326" s="10"/>
      <c r="J326" s="12">
        <f t="shared" si="12"/>
        <v>0</v>
      </c>
    </row>
    <row r="327" spans="1:10" ht="15.75" customHeight="1">
      <c r="A327" s="6">
        <v>2130304</v>
      </c>
      <c r="B327" s="9" t="s">
        <v>316</v>
      </c>
      <c r="C327" s="4">
        <f t="shared" si="11"/>
        <v>0</v>
      </c>
      <c r="D327" s="4"/>
      <c r="E327" s="4"/>
      <c r="F327" s="4"/>
      <c r="G327" s="5"/>
      <c r="H327" s="10"/>
      <c r="I327" s="10"/>
      <c r="J327" s="12">
        <f t="shared" si="12"/>
        <v>0</v>
      </c>
    </row>
    <row r="328" spans="1:10" ht="15.75" customHeight="1">
      <c r="A328" s="6">
        <v>2130305</v>
      </c>
      <c r="B328" s="9" t="s">
        <v>317</v>
      </c>
      <c r="C328" s="4">
        <f t="shared" ref="C328:C391" si="13">D328+E328+F328+G328</f>
        <v>0</v>
      </c>
      <c r="D328" s="4"/>
      <c r="E328" s="4"/>
      <c r="F328" s="4"/>
      <c r="G328" s="5"/>
      <c r="H328" s="10">
        <v>1079</v>
      </c>
      <c r="I328" s="10">
        <f>VLOOKUP(A328,'[4]一般转移支付（表八与表十一差额）'!$A$1:$D$28,4,FALSE)</f>
        <v>1079</v>
      </c>
      <c r="J328" s="12">
        <f t="shared" si="12"/>
        <v>-1079</v>
      </c>
    </row>
    <row r="329" spans="1:10" ht="15.75" customHeight="1">
      <c r="A329" s="6">
        <v>2130306</v>
      </c>
      <c r="B329" s="9" t="s">
        <v>318</v>
      </c>
      <c r="C329" s="4">
        <f t="shared" si="13"/>
        <v>0</v>
      </c>
      <c r="D329" s="4"/>
      <c r="E329" s="4"/>
      <c r="F329" s="4"/>
      <c r="G329" s="5"/>
      <c r="H329" s="10"/>
      <c r="I329" s="10"/>
      <c r="J329" s="12">
        <f t="shared" si="12"/>
        <v>0</v>
      </c>
    </row>
    <row r="330" spans="1:10" ht="15.75" customHeight="1">
      <c r="A330" s="6">
        <v>2130309</v>
      </c>
      <c r="B330" s="9" t="s">
        <v>319</v>
      </c>
      <c r="C330" s="4">
        <f t="shared" si="13"/>
        <v>0</v>
      </c>
      <c r="D330" s="4"/>
      <c r="E330" s="4"/>
      <c r="F330" s="4"/>
      <c r="G330" s="5"/>
      <c r="H330" s="10"/>
      <c r="I330" s="10"/>
      <c r="J330" s="12">
        <f t="shared" si="12"/>
        <v>0</v>
      </c>
    </row>
    <row r="331" spans="1:10" ht="15.75" customHeight="1">
      <c r="A331" s="6">
        <v>2130310</v>
      </c>
      <c r="B331" s="9" t="s">
        <v>320</v>
      </c>
      <c r="C331" s="4">
        <f t="shared" si="13"/>
        <v>0</v>
      </c>
      <c r="D331" s="4"/>
      <c r="E331" s="4"/>
      <c r="F331" s="4"/>
      <c r="G331" s="5"/>
      <c r="H331" s="10"/>
      <c r="I331" s="10"/>
      <c r="J331" s="12">
        <f t="shared" ref="J331:J359" si="14">G331-H331</f>
        <v>0</v>
      </c>
    </row>
    <row r="332" spans="1:10" ht="15.75" customHeight="1">
      <c r="A332" s="6">
        <v>2130314</v>
      </c>
      <c r="B332" s="9" t="s">
        <v>321</v>
      </c>
      <c r="C332" s="4">
        <f t="shared" si="13"/>
        <v>0</v>
      </c>
      <c r="D332" s="4"/>
      <c r="E332" s="4"/>
      <c r="F332" s="4"/>
      <c r="G332" s="5"/>
      <c r="H332" s="10"/>
      <c r="I332" s="10"/>
      <c r="J332" s="12">
        <f t="shared" si="14"/>
        <v>0</v>
      </c>
    </row>
    <row r="333" spans="1:10" ht="15.75" customHeight="1">
      <c r="A333" s="6">
        <v>2130315</v>
      </c>
      <c r="B333" s="9" t="s">
        <v>322</v>
      </c>
      <c r="C333" s="4">
        <f t="shared" si="13"/>
        <v>0</v>
      </c>
      <c r="D333" s="4"/>
      <c r="E333" s="4"/>
      <c r="F333" s="4"/>
      <c r="G333" s="5"/>
      <c r="H333" s="10"/>
      <c r="I333" s="10"/>
      <c r="J333" s="12">
        <f t="shared" si="14"/>
        <v>0</v>
      </c>
    </row>
    <row r="334" spans="1:10" ht="15.75" customHeight="1">
      <c r="A334" s="6">
        <v>2130316</v>
      </c>
      <c r="B334" s="9" t="s">
        <v>323</v>
      </c>
      <c r="C334" s="4">
        <f t="shared" si="13"/>
        <v>0</v>
      </c>
      <c r="D334" s="4"/>
      <c r="E334" s="4"/>
      <c r="F334" s="4"/>
      <c r="G334" s="5"/>
      <c r="H334" s="10"/>
      <c r="I334" s="10"/>
      <c r="J334" s="12">
        <f t="shared" si="14"/>
        <v>0</v>
      </c>
    </row>
    <row r="335" spans="1:10" ht="15.75" customHeight="1">
      <c r="A335" s="6">
        <v>2130319</v>
      </c>
      <c r="B335" s="9" t="s">
        <v>324</v>
      </c>
      <c r="C335" s="4">
        <f t="shared" si="13"/>
        <v>0</v>
      </c>
      <c r="D335" s="4"/>
      <c r="E335" s="4"/>
      <c r="F335" s="4"/>
      <c r="G335" s="5"/>
      <c r="H335" s="10"/>
      <c r="I335" s="10"/>
      <c r="J335" s="12">
        <f t="shared" si="14"/>
        <v>0</v>
      </c>
    </row>
    <row r="336" spans="1:10" ht="15.75" customHeight="1">
      <c r="A336" s="6">
        <v>2130321</v>
      </c>
      <c r="B336" s="9" t="s">
        <v>325</v>
      </c>
      <c r="C336" s="4">
        <f t="shared" si="13"/>
        <v>0</v>
      </c>
      <c r="D336" s="4"/>
      <c r="E336" s="4"/>
      <c r="F336" s="4"/>
      <c r="G336" s="5"/>
      <c r="H336" s="10"/>
      <c r="I336" s="10"/>
      <c r="J336" s="12">
        <f t="shared" si="14"/>
        <v>0</v>
      </c>
    </row>
    <row r="337" spans="1:10" ht="15.75" customHeight="1">
      <c r="A337" s="6">
        <v>2130333</v>
      </c>
      <c r="B337" s="9" t="s">
        <v>326</v>
      </c>
      <c r="C337" s="4">
        <f t="shared" si="13"/>
        <v>0</v>
      </c>
      <c r="D337" s="4"/>
      <c r="E337" s="4"/>
      <c r="F337" s="4"/>
      <c r="G337" s="5"/>
      <c r="H337" s="10"/>
      <c r="I337" s="10"/>
      <c r="J337" s="12">
        <f t="shared" si="14"/>
        <v>0</v>
      </c>
    </row>
    <row r="338" spans="1:10" ht="15.75" customHeight="1">
      <c r="A338" s="6">
        <v>2130334</v>
      </c>
      <c r="B338" s="9" t="s">
        <v>327</v>
      </c>
      <c r="C338" s="4">
        <f t="shared" si="13"/>
        <v>0</v>
      </c>
      <c r="D338" s="4"/>
      <c r="E338" s="4"/>
      <c r="F338" s="4"/>
      <c r="G338" s="5"/>
      <c r="H338" s="10"/>
      <c r="I338" s="10"/>
      <c r="J338" s="12">
        <f t="shared" si="14"/>
        <v>0</v>
      </c>
    </row>
    <row r="339" spans="1:10" ht="15.75" customHeight="1">
      <c r="A339" s="6">
        <v>2130335</v>
      </c>
      <c r="B339" s="9" t="s">
        <v>328</v>
      </c>
      <c r="C339" s="4">
        <f t="shared" si="13"/>
        <v>0</v>
      </c>
      <c r="D339" s="4"/>
      <c r="E339" s="4"/>
      <c r="F339" s="4"/>
      <c r="G339" s="5"/>
      <c r="H339" s="10"/>
      <c r="I339" s="10"/>
      <c r="J339" s="12">
        <f t="shared" si="14"/>
        <v>0</v>
      </c>
    </row>
    <row r="340" spans="1:10" ht="15.75" customHeight="1">
      <c r="A340" s="6">
        <v>2130399</v>
      </c>
      <c r="B340" s="9" t="s">
        <v>329</v>
      </c>
      <c r="C340" s="4">
        <f t="shared" si="13"/>
        <v>0</v>
      </c>
      <c r="D340" s="4"/>
      <c r="E340" s="4"/>
      <c r="F340" s="4"/>
      <c r="G340" s="5"/>
      <c r="H340" s="10">
        <v>1821</v>
      </c>
      <c r="I340" s="10">
        <f>VLOOKUP(A340,'[4]一般转移支付（表八与表十一差额）'!$A$1:$D$28,4,FALSE)</f>
        <v>1821</v>
      </c>
      <c r="J340" s="12">
        <f t="shared" si="14"/>
        <v>-1821</v>
      </c>
    </row>
    <row r="341" spans="1:10" ht="15.75" customHeight="1">
      <c r="A341" s="6">
        <v>21305</v>
      </c>
      <c r="B341" s="8" t="s">
        <v>330</v>
      </c>
      <c r="C341" s="4">
        <f t="shared" si="13"/>
        <v>0</v>
      </c>
      <c r="D341" s="4"/>
      <c r="E341" s="4"/>
      <c r="F341" s="4"/>
      <c r="G341" s="5"/>
      <c r="H341" s="10" t="e">
        <f>VLOOKUP(A341,#REF!,3,FALSE)</f>
        <v>#REF!</v>
      </c>
      <c r="I341" s="10"/>
      <c r="J341" s="12" t="e">
        <f t="shared" si="14"/>
        <v>#REF!</v>
      </c>
    </row>
    <row r="342" spans="1:10" ht="15.75" customHeight="1">
      <c r="A342" s="6">
        <v>2130501</v>
      </c>
      <c r="B342" s="9" t="s">
        <v>331</v>
      </c>
      <c r="C342" s="4">
        <f t="shared" si="13"/>
        <v>0</v>
      </c>
      <c r="D342" s="4"/>
      <c r="E342" s="4"/>
      <c r="F342" s="4"/>
      <c r="G342" s="5"/>
      <c r="H342" s="10"/>
      <c r="I342" s="10"/>
      <c r="J342" s="12">
        <f t="shared" si="14"/>
        <v>0</v>
      </c>
    </row>
    <row r="343" spans="1:10" ht="15.75" customHeight="1">
      <c r="A343" s="6">
        <v>2130504</v>
      </c>
      <c r="B343" s="9" t="s">
        <v>332</v>
      </c>
      <c r="C343" s="4">
        <f t="shared" si="13"/>
        <v>0</v>
      </c>
      <c r="D343" s="4"/>
      <c r="E343" s="4"/>
      <c r="F343" s="4"/>
      <c r="G343" s="5"/>
      <c r="H343" s="10"/>
      <c r="I343" s="10"/>
      <c r="J343" s="12">
        <f t="shared" si="14"/>
        <v>0</v>
      </c>
    </row>
    <row r="344" spans="1:10" ht="15.75" customHeight="1">
      <c r="A344" s="6">
        <v>2130599</v>
      </c>
      <c r="B344" s="9" t="s">
        <v>333</v>
      </c>
      <c r="C344" s="4">
        <f t="shared" si="13"/>
        <v>0</v>
      </c>
      <c r="D344" s="4"/>
      <c r="E344" s="4"/>
      <c r="F344" s="4"/>
      <c r="G344" s="5"/>
      <c r="H344" s="10">
        <v>900</v>
      </c>
      <c r="I344" s="10">
        <f>VLOOKUP(A344,'[4]一般转移支付（表八与表十一差额）'!$A$1:$D$28,4,FALSE)</f>
        <v>900</v>
      </c>
      <c r="J344" s="12">
        <f t="shared" si="14"/>
        <v>-900</v>
      </c>
    </row>
    <row r="345" spans="1:10" ht="15.75" customHeight="1">
      <c r="A345" s="6">
        <v>21307</v>
      </c>
      <c r="B345" s="8" t="s">
        <v>334</v>
      </c>
      <c r="C345" s="4">
        <f t="shared" si="13"/>
        <v>0</v>
      </c>
      <c r="D345" s="4"/>
      <c r="E345" s="4"/>
      <c r="F345" s="4"/>
      <c r="G345" s="5"/>
      <c r="H345" s="10"/>
      <c r="I345" s="10"/>
      <c r="J345" s="12">
        <f t="shared" si="14"/>
        <v>0</v>
      </c>
    </row>
    <row r="346" spans="1:10" ht="15.75" customHeight="1">
      <c r="A346" s="6">
        <v>2130701</v>
      </c>
      <c r="B346" s="9" t="s">
        <v>335</v>
      </c>
      <c r="C346" s="4">
        <f t="shared" si="13"/>
        <v>0</v>
      </c>
      <c r="D346" s="4"/>
      <c r="E346" s="4"/>
      <c r="F346" s="4"/>
      <c r="G346" s="5"/>
      <c r="H346" s="10"/>
      <c r="I346" s="10"/>
      <c r="J346" s="12">
        <f t="shared" si="14"/>
        <v>0</v>
      </c>
    </row>
    <row r="347" spans="1:10" ht="15.75" customHeight="1">
      <c r="A347" s="6">
        <v>2130705</v>
      </c>
      <c r="B347" s="9" t="s">
        <v>336</v>
      </c>
      <c r="C347" s="4">
        <f t="shared" si="13"/>
        <v>0</v>
      </c>
      <c r="D347" s="4"/>
      <c r="E347" s="4"/>
      <c r="F347" s="4"/>
      <c r="G347" s="5"/>
      <c r="H347" s="10"/>
      <c r="I347" s="10"/>
      <c r="J347" s="12">
        <f t="shared" si="14"/>
        <v>0</v>
      </c>
    </row>
    <row r="348" spans="1:10" ht="15.75" customHeight="1">
      <c r="A348" s="6">
        <v>2130706</v>
      </c>
      <c r="B348" s="9" t="s">
        <v>337</v>
      </c>
      <c r="C348" s="4">
        <f t="shared" si="13"/>
        <v>0</v>
      </c>
      <c r="D348" s="4"/>
      <c r="E348" s="4"/>
      <c r="F348" s="4"/>
      <c r="G348" s="5"/>
      <c r="H348" s="10"/>
      <c r="I348" s="10"/>
      <c r="J348" s="12">
        <f t="shared" si="14"/>
        <v>0</v>
      </c>
    </row>
    <row r="349" spans="1:10" ht="15.75" customHeight="1">
      <c r="A349" s="6">
        <v>2130799</v>
      </c>
      <c r="B349" s="9" t="s">
        <v>338</v>
      </c>
      <c r="C349" s="4">
        <f t="shared" si="13"/>
        <v>0</v>
      </c>
      <c r="D349" s="4"/>
      <c r="E349" s="4"/>
      <c r="F349" s="4"/>
      <c r="G349" s="5"/>
      <c r="H349" s="10"/>
      <c r="I349" s="10"/>
      <c r="J349" s="12">
        <f t="shared" si="14"/>
        <v>0</v>
      </c>
    </row>
    <row r="350" spans="1:10" ht="15.75" customHeight="1">
      <c r="A350" s="6">
        <v>21308</v>
      </c>
      <c r="B350" s="8" t="s">
        <v>339</v>
      </c>
      <c r="C350" s="4">
        <f t="shared" si="13"/>
        <v>0</v>
      </c>
      <c r="D350" s="4"/>
      <c r="E350" s="4"/>
      <c r="F350" s="4"/>
      <c r="G350" s="5"/>
      <c r="H350" s="10" t="e">
        <f>VLOOKUP(A350,#REF!,3,FALSE)</f>
        <v>#REF!</v>
      </c>
      <c r="I350" s="10"/>
      <c r="J350" s="12" t="e">
        <f t="shared" si="14"/>
        <v>#REF!</v>
      </c>
    </row>
    <row r="351" spans="1:10" ht="15.75" customHeight="1">
      <c r="A351" s="6">
        <v>2130803</v>
      </c>
      <c r="B351" s="9" t="s">
        <v>340</v>
      </c>
      <c r="C351" s="4">
        <f t="shared" si="13"/>
        <v>0</v>
      </c>
      <c r="D351" s="4"/>
      <c r="E351" s="4"/>
      <c r="F351" s="4"/>
      <c r="G351" s="5"/>
      <c r="H351" s="10">
        <v>313</v>
      </c>
      <c r="I351" s="10">
        <f>VLOOKUP(A351,'[4]一般转移支付（表八与表十一差额）'!$A$1:$D$28,4,FALSE)</f>
        <v>313</v>
      </c>
      <c r="J351" s="12">
        <f t="shared" si="14"/>
        <v>-313</v>
      </c>
    </row>
    <row r="352" spans="1:10" ht="15.75" customHeight="1">
      <c r="A352" s="6">
        <v>2130804</v>
      </c>
      <c r="B352" s="9" t="s">
        <v>341</v>
      </c>
      <c r="C352" s="4">
        <f t="shared" si="13"/>
        <v>0</v>
      </c>
      <c r="D352" s="4"/>
      <c r="E352" s="4"/>
      <c r="F352" s="4"/>
      <c r="G352" s="5"/>
      <c r="H352" s="10"/>
      <c r="I352" s="10"/>
      <c r="J352" s="12">
        <f t="shared" si="14"/>
        <v>0</v>
      </c>
    </row>
    <row r="353" spans="1:10" ht="15.75" customHeight="1">
      <c r="A353" s="6">
        <v>2130899</v>
      </c>
      <c r="B353" s="9" t="s">
        <v>342</v>
      </c>
      <c r="C353" s="4">
        <f t="shared" si="13"/>
        <v>0</v>
      </c>
      <c r="D353" s="4"/>
      <c r="E353" s="4"/>
      <c r="F353" s="4"/>
      <c r="G353" s="5"/>
      <c r="H353" s="10"/>
      <c r="I353" s="10"/>
      <c r="J353" s="12">
        <f t="shared" si="14"/>
        <v>0</v>
      </c>
    </row>
    <row r="354" spans="1:10" ht="15.75" customHeight="1">
      <c r="A354" s="6">
        <v>21309</v>
      </c>
      <c r="B354" s="8" t="s">
        <v>343</v>
      </c>
      <c r="C354" s="4">
        <f t="shared" si="13"/>
        <v>0</v>
      </c>
      <c r="D354" s="4"/>
      <c r="E354" s="4"/>
      <c r="F354" s="4"/>
      <c r="G354" s="5"/>
      <c r="H354" s="10" t="e">
        <f>VLOOKUP(A354,#REF!,3,FALSE)</f>
        <v>#REF!</v>
      </c>
      <c r="I354" s="10"/>
      <c r="J354" s="12" t="e">
        <f t="shared" si="14"/>
        <v>#REF!</v>
      </c>
    </row>
    <row r="355" spans="1:10" ht="15.75" customHeight="1">
      <c r="A355" s="6">
        <v>2130901</v>
      </c>
      <c r="B355" s="9" t="s">
        <v>344</v>
      </c>
      <c r="C355" s="4">
        <f t="shared" si="13"/>
        <v>0</v>
      </c>
      <c r="D355" s="4"/>
      <c r="E355" s="4"/>
      <c r="F355" s="4"/>
      <c r="G355" s="5"/>
      <c r="H355" s="10">
        <v>241</v>
      </c>
      <c r="I355" s="10">
        <f>VLOOKUP(A355,'[4]一般转移支付（表八与表十一差额）'!$A$1:$D$28,4,FALSE)</f>
        <v>241</v>
      </c>
      <c r="J355" s="12">
        <f t="shared" si="14"/>
        <v>-241</v>
      </c>
    </row>
    <row r="356" spans="1:10" ht="15.75" customHeight="1">
      <c r="A356" s="6">
        <v>21399</v>
      </c>
      <c r="B356" s="8" t="s">
        <v>345</v>
      </c>
      <c r="C356" s="4">
        <f t="shared" si="13"/>
        <v>0</v>
      </c>
      <c r="D356" s="4"/>
      <c r="E356" s="4"/>
      <c r="F356" s="4"/>
      <c r="G356" s="5"/>
      <c r="H356" s="10"/>
      <c r="I356" s="10"/>
      <c r="J356" s="12">
        <f t="shared" si="14"/>
        <v>0</v>
      </c>
    </row>
    <row r="357" spans="1:10" ht="15.75" customHeight="1">
      <c r="A357" s="6">
        <v>2139999</v>
      </c>
      <c r="B357" s="9" t="s">
        <v>345</v>
      </c>
      <c r="C357" s="4">
        <f t="shared" si="13"/>
        <v>0</v>
      </c>
      <c r="D357" s="4"/>
      <c r="E357" s="4"/>
      <c r="F357" s="4"/>
      <c r="G357" s="5"/>
      <c r="H357" s="10"/>
      <c r="I357" s="10"/>
      <c r="J357" s="12">
        <f t="shared" si="14"/>
        <v>0</v>
      </c>
    </row>
    <row r="358" spans="1:10" ht="15.75" customHeight="1">
      <c r="A358" s="6">
        <v>214</v>
      </c>
      <c r="B358" s="7" t="s">
        <v>9</v>
      </c>
      <c r="C358" s="4">
        <f t="shared" si="13"/>
        <v>0</v>
      </c>
      <c r="D358" s="4"/>
      <c r="E358" s="4"/>
      <c r="F358" s="4"/>
      <c r="G358" s="5"/>
      <c r="H358" s="10" t="e">
        <f>VLOOKUP(A358,#REF!,3,FALSE)</f>
        <v>#REF!</v>
      </c>
      <c r="I358" s="10"/>
      <c r="J358" s="12" t="e">
        <f t="shared" si="14"/>
        <v>#REF!</v>
      </c>
    </row>
    <row r="359" spans="1:10" ht="15.75" customHeight="1">
      <c r="A359" s="6">
        <v>21401</v>
      </c>
      <c r="B359" s="8" t="s">
        <v>346</v>
      </c>
      <c r="C359" s="4">
        <f t="shared" si="13"/>
        <v>0</v>
      </c>
      <c r="D359" s="4"/>
      <c r="E359" s="4"/>
      <c r="F359" s="4"/>
      <c r="G359" s="5"/>
      <c r="H359" s="10" t="e">
        <f>VLOOKUP(A359,#REF!,3,FALSE)</f>
        <v>#REF!</v>
      </c>
      <c r="I359" s="10"/>
      <c r="J359" s="12" t="e">
        <f t="shared" si="14"/>
        <v>#REF!</v>
      </c>
    </row>
    <row r="360" spans="1:10" ht="15.75" customHeight="1">
      <c r="A360" s="6">
        <v>2140101</v>
      </c>
      <c r="B360" s="9" t="s">
        <v>347</v>
      </c>
      <c r="C360" s="4">
        <f t="shared" si="13"/>
        <v>0</v>
      </c>
      <c r="D360" s="4"/>
      <c r="E360" s="4"/>
      <c r="F360" s="4"/>
      <c r="G360" s="5"/>
      <c r="H360" s="10"/>
      <c r="I360" s="10"/>
      <c r="J360" s="12">
        <f t="shared" ref="J360:J393" si="15">G360-H360</f>
        <v>0</v>
      </c>
    </row>
    <row r="361" spans="1:10" ht="15.75" customHeight="1">
      <c r="A361" s="6">
        <v>2140104</v>
      </c>
      <c r="B361" s="9" t="s">
        <v>348</v>
      </c>
      <c r="C361" s="4">
        <f t="shared" si="13"/>
        <v>0</v>
      </c>
      <c r="D361" s="4"/>
      <c r="E361" s="4"/>
      <c r="F361" s="4"/>
      <c r="G361" s="5"/>
      <c r="H361" s="10"/>
      <c r="I361" s="10"/>
      <c r="J361" s="12">
        <f t="shared" si="15"/>
        <v>0</v>
      </c>
    </row>
    <row r="362" spans="1:10" ht="15.75" customHeight="1">
      <c r="A362" s="6">
        <v>2140106</v>
      </c>
      <c r="B362" s="9" t="s">
        <v>349</v>
      </c>
      <c r="C362" s="4">
        <f t="shared" si="13"/>
        <v>0</v>
      </c>
      <c r="D362" s="4"/>
      <c r="E362" s="4"/>
      <c r="F362" s="4"/>
      <c r="G362" s="5"/>
      <c r="H362" s="23">
        <v>1911</v>
      </c>
      <c r="I362" s="10">
        <f>VLOOKUP(A362,'[4]一般转移支付（表八与表十一差额）'!$A$1:$D$28,4,FALSE)</f>
        <v>1911</v>
      </c>
      <c r="J362" s="12">
        <f t="shared" si="15"/>
        <v>-1911</v>
      </c>
    </row>
    <row r="363" spans="1:10" ht="15.75" customHeight="1">
      <c r="A363" s="6">
        <v>2140112</v>
      </c>
      <c r="B363" s="9" t="s">
        <v>350</v>
      </c>
      <c r="C363" s="4">
        <f t="shared" si="13"/>
        <v>0</v>
      </c>
      <c r="D363" s="4"/>
      <c r="E363" s="4"/>
      <c r="F363" s="4"/>
      <c r="G363" s="5"/>
      <c r="H363" s="10"/>
      <c r="I363" s="10"/>
      <c r="J363" s="12">
        <f t="shared" si="15"/>
        <v>0</v>
      </c>
    </row>
    <row r="364" spans="1:10" ht="15.75" customHeight="1">
      <c r="A364" s="6">
        <v>2140199</v>
      </c>
      <c r="B364" s="9" t="s">
        <v>351</v>
      </c>
      <c r="C364" s="4">
        <f t="shared" si="13"/>
        <v>0</v>
      </c>
      <c r="D364" s="4"/>
      <c r="E364" s="4"/>
      <c r="F364" s="4"/>
      <c r="G364" s="5"/>
      <c r="H364" s="10"/>
      <c r="I364" s="10"/>
      <c r="J364" s="12">
        <f t="shared" si="15"/>
        <v>0</v>
      </c>
    </row>
    <row r="365" spans="1:10" ht="15.75" customHeight="1">
      <c r="A365" s="6">
        <v>21406</v>
      </c>
      <c r="B365" s="8" t="s">
        <v>352</v>
      </c>
      <c r="C365" s="4">
        <f t="shared" si="13"/>
        <v>0</v>
      </c>
      <c r="D365" s="4"/>
      <c r="E365" s="4"/>
      <c r="F365" s="4"/>
      <c r="G365" s="5"/>
      <c r="H365" s="10" t="e">
        <f>VLOOKUP(A365,#REF!,3,FALSE)</f>
        <v>#REF!</v>
      </c>
      <c r="I365" s="10"/>
      <c r="J365" s="12" t="e">
        <f t="shared" si="15"/>
        <v>#REF!</v>
      </c>
    </row>
    <row r="366" spans="1:10" ht="15.75" customHeight="1">
      <c r="A366" s="6">
        <v>2140601</v>
      </c>
      <c r="B366" s="9" t="s">
        <v>353</v>
      </c>
      <c r="C366" s="4">
        <f t="shared" si="13"/>
        <v>0</v>
      </c>
      <c r="D366" s="4"/>
      <c r="E366" s="4"/>
      <c r="F366" s="4"/>
      <c r="G366" s="5"/>
      <c r="H366" s="23">
        <v>10598</v>
      </c>
      <c r="I366" s="10">
        <f>VLOOKUP(A366,'[4]一般转移支付（表八与表十一差额）'!$A$1:$D$28,4,FALSE)+1468</f>
        <v>10598</v>
      </c>
      <c r="J366" s="12">
        <f t="shared" si="15"/>
        <v>-10598</v>
      </c>
    </row>
    <row r="367" spans="1:10" ht="15.75" customHeight="1">
      <c r="A367" s="6">
        <v>2140602</v>
      </c>
      <c r="B367" s="9" t="s">
        <v>354</v>
      </c>
      <c r="C367" s="4">
        <f t="shared" si="13"/>
        <v>0</v>
      </c>
      <c r="D367" s="4"/>
      <c r="E367" s="4"/>
      <c r="F367" s="4"/>
      <c r="G367" s="5"/>
      <c r="H367" s="10">
        <v>2265</v>
      </c>
      <c r="I367" s="10">
        <f>VLOOKUP(A367,'[4]一般转移支付（表八与表十一差额）'!$A$1:$D$28,4,FALSE)</f>
        <v>2265</v>
      </c>
      <c r="J367" s="12">
        <f t="shared" si="15"/>
        <v>-2265</v>
      </c>
    </row>
    <row r="368" spans="1:10" ht="15.75" customHeight="1">
      <c r="A368" s="6">
        <v>21499</v>
      </c>
      <c r="B368" s="8" t="s">
        <v>355</v>
      </c>
      <c r="C368" s="4">
        <f t="shared" si="13"/>
        <v>0</v>
      </c>
      <c r="D368" s="4"/>
      <c r="E368" s="4"/>
      <c r="F368" s="4"/>
      <c r="G368" s="5"/>
      <c r="H368" s="10"/>
      <c r="I368" s="10"/>
      <c r="J368" s="12">
        <f t="shared" si="15"/>
        <v>0</v>
      </c>
    </row>
    <row r="369" spans="1:10" ht="15.75" customHeight="1">
      <c r="A369" s="6">
        <v>2149901</v>
      </c>
      <c r="B369" s="9" t="s">
        <v>356</v>
      </c>
      <c r="C369" s="4">
        <f t="shared" si="13"/>
        <v>0</v>
      </c>
      <c r="D369" s="4"/>
      <c r="E369" s="4"/>
      <c r="F369" s="4"/>
      <c r="G369" s="5"/>
      <c r="H369" s="10"/>
      <c r="I369" s="10"/>
      <c r="J369" s="12">
        <f t="shared" si="15"/>
        <v>0</v>
      </c>
    </row>
    <row r="370" spans="1:10" ht="15.75" customHeight="1">
      <c r="A370" s="6">
        <v>215</v>
      </c>
      <c r="B370" s="7" t="s">
        <v>357</v>
      </c>
      <c r="C370" s="4">
        <f t="shared" si="13"/>
        <v>0</v>
      </c>
      <c r="D370" s="4"/>
      <c r="E370" s="4"/>
      <c r="F370" s="4"/>
      <c r="G370" s="5"/>
      <c r="H370" s="10"/>
      <c r="I370" s="10"/>
      <c r="J370" s="12">
        <f t="shared" si="15"/>
        <v>0</v>
      </c>
    </row>
    <row r="371" spans="1:10" ht="15.75" customHeight="1">
      <c r="A371" s="6">
        <v>21507</v>
      </c>
      <c r="B371" s="8" t="s">
        <v>358</v>
      </c>
      <c r="C371" s="4">
        <f t="shared" si="13"/>
        <v>0</v>
      </c>
      <c r="D371" s="4"/>
      <c r="E371" s="4"/>
      <c r="F371" s="4"/>
      <c r="G371" s="5"/>
      <c r="H371" s="10"/>
      <c r="I371" s="10"/>
      <c r="J371" s="12">
        <f t="shared" si="15"/>
        <v>0</v>
      </c>
    </row>
    <row r="372" spans="1:10" ht="15.75" customHeight="1">
      <c r="A372" s="6">
        <v>2150701</v>
      </c>
      <c r="B372" s="9" t="s">
        <v>359</v>
      </c>
      <c r="C372" s="4">
        <f t="shared" si="13"/>
        <v>0</v>
      </c>
      <c r="D372" s="4"/>
      <c r="E372" s="4"/>
      <c r="F372" s="4"/>
      <c r="G372" s="5"/>
      <c r="H372" s="10"/>
      <c r="I372" s="10"/>
      <c r="J372" s="12">
        <f t="shared" si="15"/>
        <v>0</v>
      </c>
    </row>
    <row r="373" spans="1:10" ht="15.75" customHeight="1">
      <c r="A373" s="6">
        <v>2150799</v>
      </c>
      <c r="B373" s="9" t="s">
        <v>360</v>
      </c>
      <c r="C373" s="4">
        <f t="shared" si="13"/>
        <v>0</v>
      </c>
      <c r="D373" s="4"/>
      <c r="E373" s="4"/>
      <c r="F373" s="4"/>
      <c r="G373" s="5"/>
      <c r="H373" s="10"/>
      <c r="I373" s="10"/>
      <c r="J373" s="12">
        <f t="shared" si="15"/>
        <v>0</v>
      </c>
    </row>
    <row r="374" spans="1:10" ht="15.75" customHeight="1">
      <c r="A374" s="6">
        <v>21508</v>
      </c>
      <c r="B374" s="8" t="s">
        <v>361</v>
      </c>
      <c r="C374" s="4">
        <f t="shared" si="13"/>
        <v>0</v>
      </c>
      <c r="D374" s="4"/>
      <c r="E374" s="4"/>
      <c r="F374" s="4"/>
      <c r="G374" s="5"/>
      <c r="H374" s="10"/>
      <c r="I374" s="10"/>
      <c r="J374" s="12">
        <f t="shared" si="15"/>
        <v>0</v>
      </c>
    </row>
    <row r="375" spans="1:10" ht="15.75" customHeight="1">
      <c r="A375" s="6">
        <v>2150801</v>
      </c>
      <c r="B375" s="9" t="s">
        <v>362</v>
      </c>
      <c r="C375" s="4">
        <f t="shared" si="13"/>
        <v>0</v>
      </c>
      <c r="D375" s="4"/>
      <c r="E375" s="4"/>
      <c r="F375" s="4"/>
      <c r="G375" s="5"/>
      <c r="H375" s="10"/>
      <c r="I375" s="10"/>
      <c r="J375" s="12">
        <f t="shared" si="15"/>
        <v>0</v>
      </c>
    </row>
    <row r="376" spans="1:10" ht="15.75" customHeight="1">
      <c r="A376" s="6">
        <v>2150899</v>
      </c>
      <c r="B376" s="9" t="s">
        <v>363</v>
      </c>
      <c r="C376" s="4">
        <f t="shared" si="13"/>
        <v>0</v>
      </c>
      <c r="D376" s="4"/>
      <c r="E376" s="4"/>
      <c r="F376" s="4"/>
      <c r="G376" s="5"/>
      <c r="H376" s="10"/>
      <c r="I376" s="10"/>
      <c r="J376" s="12">
        <f t="shared" si="15"/>
        <v>0</v>
      </c>
    </row>
    <row r="377" spans="1:10" ht="15.75" customHeight="1">
      <c r="A377" s="6">
        <v>216</v>
      </c>
      <c r="B377" s="7" t="s">
        <v>364</v>
      </c>
      <c r="C377" s="4">
        <f t="shared" si="13"/>
        <v>0</v>
      </c>
      <c r="D377" s="4"/>
      <c r="E377" s="4"/>
      <c r="F377" s="4"/>
      <c r="G377" s="5"/>
      <c r="H377" s="10"/>
      <c r="I377" s="10"/>
      <c r="J377" s="12">
        <f t="shared" si="15"/>
        <v>0</v>
      </c>
    </row>
    <row r="378" spans="1:10" ht="15.75" customHeight="1">
      <c r="A378" s="6">
        <v>21602</v>
      </c>
      <c r="B378" s="8" t="s">
        <v>365</v>
      </c>
      <c r="C378" s="4">
        <f t="shared" si="13"/>
        <v>0</v>
      </c>
      <c r="D378" s="4"/>
      <c r="E378" s="4"/>
      <c r="F378" s="4"/>
      <c r="G378" s="5"/>
      <c r="H378" s="10"/>
      <c r="I378" s="10"/>
      <c r="J378" s="12">
        <f t="shared" si="15"/>
        <v>0</v>
      </c>
    </row>
    <row r="379" spans="1:10" ht="15.75" customHeight="1">
      <c r="A379" s="6">
        <v>2160201</v>
      </c>
      <c r="B379" s="9" t="s">
        <v>366</v>
      </c>
      <c r="C379" s="4">
        <f t="shared" si="13"/>
        <v>0</v>
      </c>
      <c r="D379" s="4"/>
      <c r="E379" s="4"/>
      <c r="F379" s="4"/>
      <c r="G379" s="5"/>
      <c r="H379" s="10"/>
      <c r="I379" s="10"/>
      <c r="J379" s="12">
        <f t="shared" si="15"/>
        <v>0</v>
      </c>
    </row>
    <row r="380" spans="1:10" ht="15.75" customHeight="1">
      <c r="A380" s="6">
        <v>2160250</v>
      </c>
      <c r="B380" s="9" t="s">
        <v>367</v>
      </c>
      <c r="C380" s="4">
        <f t="shared" si="13"/>
        <v>0</v>
      </c>
      <c r="D380" s="4"/>
      <c r="E380" s="4"/>
      <c r="F380" s="4"/>
      <c r="G380" s="5"/>
      <c r="H380" s="10"/>
      <c r="I380" s="10"/>
      <c r="J380" s="12">
        <f t="shared" si="15"/>
        <v>0</v>
      </c>
    </row>
    <row r="381" spans="1:10" ht="15.75" customHeight="1">
      <c r="A381" s="6">
        <v>2160299</v>
      </c>
      <c r="B381" s="9" t="s">
        <v>368</v>
      </c>
      <c r="C381" s="4">
        <f t="shared" si="13"/>
        <v>0</v>
      </c>
      <c r="D381" s="4"/>
      <c r="E381" s="4"/>
      <c r="F381" s="4"/>
      <c r="G381" s="5"/>
      <c r="H381" s="10"/>
      <c r="I381" s="10"/>
      <c r="J381" s="12">
        <f t="shared" si="15"/>
        <v>0</v>
      </c>
    </row>
    <row r="382" spans="1:10" ht="15.75" customHeight="1">
      <c r="A382" s="6">
        <v>217</v>
      </c>
      <c r="B382" s="7" t="s">
        <v>369</v>
      </c>
      <c r="C382" s="4">
        <f t="shared" si="13"/>
        <v>0</v>
      </c>
      <c r="D382" s="4"/>
      <c r="E382" s="4"/>
      <c r="F382" s="4"/>
      <c r="G382" s="5"/>
      <c r="H382" s="10"/>
      <c r="I382" s="10"/>
      <c r="J382" s="12">
        <f t="shared" si="15"/>
        <v>0</v>
      </c>
    </row>
    <row r="383" spans="1:10" ht="15.75" customHeight="1">
      <c r="A383" s="6">
        <v>21702</v>
      </c>
      <c r="B383" s="8" t="s">
        <v>370</v>
      </c>
      <c r="C383" s="4">
        <f t="shared" si="13"/>
        <v>0</v>
      </c>
      <c r="D383" s="4"/>
      <c r="E383" s="4"/>
      <c r="F383" s="4"/>
      <c r="G383" s="5"/>
      <c r="H383" s="10"/>
      <c r="I383" s="10"/>
      <c r="J383" s="12">
        <f t="shared" si="15"/>
        <v>0</v>
      </c>
    </row>
    <row r="384" spans="1:10" ht="15.75" customHeight="1">
      <c r="A384" s="6">
        <v>2170299</v>
      </c>
      <c r="B384" s="9" t="s">
        <v>371</v>
      </c>
      <c r="C384" s="4">
        <f t="shared" si="13"/>
        <v>0</v>
      </c>
      <c r="D384" s="4"/>
      <c r="E384" s="4"/>
      <c r="F384" s="4"/>
      <c r="G384" s="5"/>
      <c r="H384" s="10"/>
      <c r="I384" s="10"/>
      <c r="J384" s="12">
        <f t="shared" si="15"/>
        <v>0</v>
      </c>
    </row>
    <row r="385" spans="1:10" ht="15.75" customHeight="1">
      <c r="A385" s="6">
        <v>219</v>
      </c>
      <c r="B385" s="7" t="s">
        <v>372</v>
      </c>
      <c r="C385" s="4">
        <f t="shared" si="13"/>
        <v>1000000</v>
      </c>
      <c r="D385" s="4"/>
      <c r="E385" s="4"/>
      <c r="F385" s="4"/>
      <c r="G385" s="5">
        <v>1000000</v>
      </c>
      <c r="H385" s="10"/>
      <c r="I385" s="10"/>
      <c r="J385" s="12">
        <f t="shared" si="15"/>
        <v>1000000</v>
      </c>
    </row>
    <row r="386" spans="1:10" ht="15.75" customHeight="1">
      <c r="A386" s="6">
        <v>21999</v>
      </c>
      <c r="B386" s="8" t="s">
        <v>373</v>
      </c>
      <c r="C386" s="4">
        <f t="shared" si="13"/>
        <v>1000000</v>
      </c>
      <c r="D386" s="4"/>
      <c r="E386" s="4"/>
      <c r="F386" s="4"/>
      <c r="G386" s="5">
        <v>1000000</v>
      </c>
      <c r="H386" s="10"/>
      <c r="I386" s="10"/>
      <c r="J386" s="12">
        <f t="shared" si="15"/>
        <v>1000000</v>
      </c>
    </row>
    <row r="387" spans="1:10" ht="15.75" customHeight="1">
      <c r="A387" s="2"/>
      <c r="B387" s="9" t="s">
        <v>373</v>
      </c>
      <c r="C387" s="4">
        <f t="shared" si="13"/>
        <v>1000000</v>
      </c>
      <c r="D387" s="4"/>
      <c r="E387" s="4"/>
      <c r="F387" s="4"/>
      <c r="G387" s="5">
        <v>1000000</v>
      </c>
      <c r="H387" s="10"/>
      <c r="I387" s="10"/>
      <c r="J387" s="12">
        <f t="shared" si="15"/>
        <v>1000000</v>
      </c>
    </row>
    <row r="388" spans="1:10" ht="15.75" customHeight="1">
      <c r="A388" s="6">
        <v>220</v>
      </c>
      <c r="B388" s="7" t="s">
        <v>374</v>
      </c>
      <c r="C388" s="4">
        <f t="shared" si="13"/>
        <v>0</v>
      </c>
      <c r="D388" s="4"/>
      <c r="E388" s="4"/>
      <c r="F388" s="4"/>
      <c r="G388" s="5"/>
      <c r="H388" s="10"/>
      <c r="I388" s="10"/>
      <c r="J388" s="12">
        <f t="shared" si="15"/>
        <v>0</v>
      </c>
    </row>
    <row r="389" spans="1:10" ht="15.75" customHeight="1">
      <c r="A389" s="6">
        <v>22001</v>
      </c>
      <c r="B389" s="8" t="s">
        <v>375</v>
      </c>
      <c r="C389" s="4">
        <f t="shared" si="13"/>
        <v>0</v>
      </c>
      <c r="D389" s="4"/>
      <c r="E389" s="4"/>
      <c r="F389" s="4"/>
      <c r="G389" s="5"/>
      <c r="H389" s="10"/>
      <c r="I389" s="10"/>
      <c r="J389" s="12">
        <f t="shared" si="15"/>
        <v>0</v>
      </c>
    </row>
    <row r="390" spans="1:10" ht="15.75" customHeight="1">
      <c r="A390" s="6">
        <v>2200101</v>
      </c>
      <c r="B390" s="9" t="s">
        <v>376</v>
      </c>
      <c r="C390" s="4">
        <f t="shared" si="13"/>
        <v>0</v>
      </c>
      <c r="D390" s="4"/>
      <c r="E390" s="4"/>
      <c r="F390" s="4"/>
      <c r="G390" s="5"/>
      <c r="H390" s="10"/>
      <c r="I390" s="10"/>
      <c r="J390" s="12">
        <f t="shared" si="15"/>
        <v>0</v>
      </c>
    </row>
    <row r="391" spans="1:10" ht="15.75" customHeight="1">
      <c r="A391" s="6">
        <v>2200102</v>
      </c>
      <c r="B391" s="9" t="s">
        <v>377</v>
      </c>
      <c r="C391" s="4">
        <f t="shared" si="13"/>
        <v>0</v>
      </c>
      <c r="D391" s="4"/>
      <c r="E391" s="4"/>
      <c r="F391" s="4"/>
      <c r="G391" s="5"/>
      <c r="H391" s="10"/>
      <c r="I391" s="10"/>
      <c r="J391" s="12">
        <f t="shared" si="15"/>
        <v>0</v>
      </c>
    </row>
    <row r="392" spans="1:10" ht="15.75" customHeight="1">
      <c r="A392" s="6">
        <v>2200103</v>
      </c>
      <c r="B392" s="9" t="s">
        <v>378</v>
      </c>
      <c r="C392" s="4">
        <f t="shared" ref="C392:C429" si="16">D392+E392+F392+G392</f>
        <v>0</v>
      </c>
      <c r="D392" s="4"/>
      <c r="E392" s="4"/>
      <c r="F392" s="4"/>
      <c r="G392" s="5"/>
      <c r="H392" s="10"/>
      <c r="I392" s="10"/>
      <c r="J392" s="12">
        <f t="shared" si="15"/>
        <v>0</v>
      </c>
    </row>
    <row r="393" spans="1:10" ht="15.75" customHeight="1">
      <c r="A393" s="6">
        <v>2200104</v>
      </c>
      <c r="B393" s="9" t="s">
        <v>379</v>
      </c>
      <c r="C393" s="4">
        <f t="shared" si="16"/>
        <v>0</v>
      </c>
      <c r="D393" s="4"/>
      <c r="E393" s="4"/>
      <c r="F393" s="4"/>
      <c r="G393" s="5"/>
      <c r="H393" s="10"/>
      <c r="I393" s="10"/>
      <c r="J393" s="12">
        <f t="shared" si="15"/>
        <v>0</v>
      </c>
    </row>
    <row r="394" spans="1:10" ht="15.75" customHeight="1">
      <c r="A394" s="6">
        <v>2200106</v>
      </c>
      <c r="B394" s="9" t="s">
        <v>380</v>
      </c>
      <c r="C394" s="4">
        <f t="shared" si="16"/>
        <v>0</v>
      </c>
      <c r="D394" s="4"/>
      <c r="E394" s="4"/>
      <c r="F394" s="4"/>
      <c r="G394" s="5"/>
      <c r="H394" s="10"/>
      <c r="I394" s="10"/>
      <c r="J394" s="12">
        <f t="shared" ref="J394:J429" si="17">G394-H394</f>
        <v>0</v>
      </c>
    </row>
    <row r="395" spans="1:10" ht="15.75" customHeight="1">
      <c r="A395" s="6">
        <v>2200109</v>
      </c>
      <c r="B395" s="9" t="s">
        <v>381</v>
      </c>
      <c r="C395" s="4">
        <f t="shared" si="16"/>
        <v>0</v>
      </c>
      <c r="D395" s="4"/>
      <c r="E395" s="4"/>
      <c r="F395" s="4"/>
      <c r="G395" s="5"/>
      <c r="H395" s="10"/>
      <c r="I395" s="10"/>
      <c r="J395" s="12">
        <f t="shared" si="17"/>
        <v>0</v>
      </c>
    </row>
    <row r="396" spans="1:10" ht="15.75" customHeight="1">
      <c r="A396" s="6">
        <v>2200112</v>
      </c>
      <c r="B396" s="9" t="s">
        <v>382</v>
      </c>
      <c r="C396" s="4">
        <f t="shared" si="16"/>
        <v>0</v>
      </c>
      <c r="D396" s="4"/>
      <c r="E396" s="4"/>
      <c r="F396" s="4"/>
      <c r="G396" s="5"/>
      <c r="H396" s="10"/>
      <c r="I396" s="10"/>
      <c r="J396" s="12">
        <f t="shared" si="17"/>
        <v>0</v>
      </c>
    </row>
    <row r="397" spans="1:10" ht="15.75" customHeight="1">
      <c r="A397" s="6">
        <v>2200113</v>
      </c>
      <c r="B397" s="9" t="s">
        <v>383</v>
      </c>
      <c r="C397" s="4">
        <f t="shared" si="16"/>
        <v>0</v>
      </c>
      <c r="D397" s="4"/>
      <c r="E397" s="4"/>
      <c r="F397" s="4"/>
      <c r="G397" s="5"/>
      <c r="H397" s="10"/>
      <c r="I397" s="10"/>
      <c r="J397" s="12">
        <f t="shared" si="17"/>
        <v>0</v>
      </c>
    </row>
    <row r="398" spans="1:10" ht="15.75" customHeight="1">
      <c r="A398" s="6">
        <v>2200114</v>
      </c>
      <c r="B398" s="9" t="s">
        <v>384</v>
      </c>
      <c r="C398" s="4">
        <f t="shared" si="16"/>
        <v>0</v>
      </c>
      <c r="D398" s="4"/>
      <c r="E398" s="4"/>
      <c r="F398" s="4"/>
      <c r="G398" s="5"/>
      <c r="H398" s="10"/>
      <c r="I398" s="10"/>
      <c r="J398" s="12">
        <f t="shared" si="17"/>
        <v>0</v>
      </c>
    </row>
    <row r="399" spans="1:10" ht="15.75" customHeight="1">
      <c r="A399" s="6">
        <v>2200150</v>
      </c>
      <c r="B399" s="9" t="s">
        <v>385</v>
      </c>
      <c r="C399" s="4">
        <f t="shared" si="16"/>
        <v>0</v>
      </c>
      <c r="D399" s="4"/>
      <c r="E399" s="4"/>
      <c r="F399" s="4"/>
      <c r="G399" s="5"/>
      <c r="H399" s="10"/>
      <c r="I399" s="10"/>
      <c r="J399" s="12">
        <f t="shared" si="17"/>
        <v>0</v>
      </c>
    </row>
    <row r="400" spans="1:10" ht="15.75" customHeight="1">
      <c r="A400" s="6">
        <v>2200199</v>
      </c>
      <c r="B400" s="9" t="s">
        <v>386</v>
      </c>
      <c r="C400" s="4">
        <f t="shared" si="16"/>
        <v>0</v>
      </c>
      <c r="D400" s="4"/>
      <c r="E400" s="4"/>
      <c r="F400" s="4"/>
      <c r="G400" s="5"/>
      <c r="H400" s="10"/>
      <c r="I400" s="10"/>
      <c r="J400" s="12">
        <f t="shared" si="17"/>
        <v>0</v>
      </c>
    </row>
    <row r="401" spans="1:10" ht="15.75" customHeight="1">
      <c r="A401" s="6">
        <v>22005</v>
      </c>
      <c r="B401" s="8" t="s">
        <v>387</v>
      </c>
      <c r="C401" s="4">
        <f t="shared" si="16"/>
        <v>0</v>
      </c>
      <c r="D401" s="4"/>
      <c r="E401" s="4"/>
      <c r="F401" s="4"/>
      <c r="G401" s="5"/>
      <c r="H401" s="10"/>
      <c r="I401" s="10"/>
      <c r="J401" s="12">
        <f t="shared" si="17"/>
        <v>0</v>
      </c>
    </row>
    <row r="402" spans="1:10" ht="15.75" customHeight="1">
      <c r="A402" s="6">
        <v>2200504</v>
      </c>
      <c r="B402" s="9" t="s">
        <v>388</v>
      </c>
      <c r="C402" s="4">
        <f t="shared" si="16"/>
        <v>0</v>
      </c>
      <c r="D402" s="4"/>
      <c r="E402" s="4"/>
      <c r="F402" s="4"/>
      <c r="G402" s="5"/>
      <c r="H402" s="10"/>
      <c r="I402" s="10"/>
      <c r="J402" s="12">
        <f t="shared" si="17"/>
        <v>0</v>
      </c>
    </row>
    <row r="403" spans="1:10" ht="15.75" customHeight="1">
      <c r="A403" s="6">
        <v>221</v>
      </c>
      <c r="B403" s="7" t="s">
        <v>10</v>
      </c>
      <c r="C403" s="4">
        <f t="shared" si="16"/>
        <v>0</v>
      </c>
      <c r="D403" s="4"/>
      <c r="E403" s="4"/>
      <c r="F403" s="4"/>
      <c r="G403" s="5"/>
      <c r="H403" s="10" t="e">
        <f>VLOOKUP(A403,#REF!,3,FALSE)</f>
        <v>#REF!</v>
      </c>
      <c r="I403" s="10"/>
      <c r="J403" s="12" t="e">
        <f t="shared" si="17"/>
        <v>#REF!</v>
      </c>
    </row>
    <row r="404" spans="1:10" ht="15.75" customHeight="1">
      <c r="A404" s="6">
        <v>22101</v>
      </c>
      <c r="B404" s="8" t="s">
        <v>389</v>
      </c>
      <c r="C404" s="4">
        <f t="shared" si="16"/>
        <v>0</v>
      </c>
      <c r="D404" s="4"/>
      <c r="E404" s="4"/>
      <c r="F404" s="4"/>
      <c r="G404" s="5"/>
      <c r="H404" s="10" t="e">
        <f>VLOOKUP(A404,#REF!,3,FALSE)</f>
        <v>#REF!</v>
      </c>
      <c r="I404" s="10"/>
      <c r="J404" s="12" t="e">
        <f t="shared" si="17"/>
        <v>#REF!</v>
      </c>
    </row>
    <row r="405" spans="1:10" ht="15.75" customHeight="1">
      <c r="A405" s="6">
        <v>2210199</v>
      </c>
      <c r="B405" s="9" t="s">
        <v>390</v>
      </c>
      <c r="C405" s="4">
        <f t="shared" si="16"/>
        <v>0</v>
      </c>
      <c r="D405" s="4"/>
      <c r="E405" s="4"/>
      <c r="F405" s="4"/>
      <c r="G405" s="5"/>
      <c r="H405" s="10">
        <v>4451</v>
      </c>
      <c r="I405" s="10">
        <f>VLOOKUP(A405,'[4]一般转移支付（表八与表十一差额）'!$A$1:$D$28,4,FALSE)</f>
        <v>4451</v>
      </c>
      <c r="J405" s="12">
        <f t="shared" si="17"/>
        <v>-4451</v>
      </c>
    </row>
    <row r="406" spans="1:10" ht="15.75" customHeight="1">
      <c r="A406" s="6">
        <v>224</v>
      </c>
      <c r="B406" s="7" t="s">
        <v>391</v>
      </c>
      <c r="C406" s="4">
        <f t="shared" si="16"/>
        <v>4008429.28</v>
      </c>
      <c r="D406" s="4">
        <v>633117.92000000004</v>
      </c>
      <c r="E406" s="4">
        <v>157091.84</v>
      </c>
      <c r="F406" s="4">
        <v>53219.519999999997</v>
      </c>
      <c r="G406" s="5">
        <f>G407+G412</f>
        <v>3165000</v>
      </c>
      <c r="H406" s="10"/>
      <c r="I406" s="10"/>
      <c r="J406" s="12">
        <f t="shared" si="17"/>
        <v>3165000</v>
      </c>
    </row>
    <row r="407" spans="1:10" ht="15.75" customHeight="1">
      <c r="A407" s="6">
        <v>22401</v>
      </c>
      <c r="B407" s="8" t="s">
        <v>392</v>
      </c>
      <c r="C407" s="4">
        <f t="shared" si="16"/>
        <v>1388429.28</v>
      </c>
      <c r="D407" s="4">
        <v>633117.92000000004</v>
      </c>
      <c r="E407" s="4">
        <v>157091.84</v>
      </c>
      <c r="F407" s="4">
        <v>53219.519999999997</v>
      </c>
      <c r="G407" s="5">
        <f>G408</f>
        <v>545000</v>
      </c>
      <c r="H407" s="10"/>
      <c r="I407" s="10"/>
      <c r="J407" s="12">
        <f t="shared" si="17"/>
        <v>545000</v>
      </c>
    </row>
    <row r="408" spans="1:10" ht="15.75" customHeight="1">
      <c r="A408" s="6">
        <v>2240101</v>
      </c>
      <c r="B408" s="9" t="s">
        <v>89</v>
      </c>
      <c r="C408" s="4">
        <f t="shared" si="16"/>
        <v>1388429.28</v>
      </c>
      <c r="D408" s="4">
        <v>633117.92000000004</v>
      </c>
      <c r="E408" s="4">
        <v>157091.84</v>
      </c>
      <c r="F408" s="4">
        <v>53219.519999999997</v>
      </c>
      <c r="G408" s="5">
        <f>225000+320000</f>
        <v>545000</v>
      </c>
      <c r="H408" s="10"/>
      <c r="I408" s="10"/>
      <c r="J408" s="12">
        <f t="shared" si="17"/>
        <v>545000</v>
      </c>
    </row>
    <row r="409" spans="1:10" ht="15.75" customHeight="1">
      <c r="A409" s="6">
        <v>2240106</v>
      </c>
      <c r="B409" s="9" t="s">
        <v>393</v>
      </c>
      <c r="C409" s="4">
        <f t="shared" si="16"/>
        <v>0</v>
      </c>
      <c r="D409" s="4"/>
      <c r="E409" s="4"/>
      <c r="F409" s="4"/>
      <c r="G409" s="5"/>
      <c r="H409" s="10"/>
      <c r="I409" s="10"/>
      <c r="J409" s="12">
        <f t="shared" si="17"/>
        <v>0</v>
      </c>
    </row>
    <row r="410" spans="1:10" ht="15.75" customHeight="1">
      <c r="A410" s="6">
        <v>2240108</v>
      </c>
      <c r="B410" s="9" t="s">
        <v>394</v>
      </c>
      <c r="C410" s="4">
        <f t="shared" si="16"/>
        <v>0</v>
      </c>
      <c r="D410" s="4"/>
      <c r="E410" s="4"/>
      <c r="F410" s="4"/>
      <c r="G410" s="5"/>
      <c r="H410" s="10"/>
      <c r="I410" s="10"/>
      <c r="J410" s="12">
        <f t="shared" si="17"/>
        <v>0</v>
      </c>
    </row>
    <row r="411" spans="1:10" ht="15.75" customHeight="1">
      <c r="A411" s="6">
        <v>2240199</v>
      </c>
      <c r="B411" s="9" t="s">
        <v>395</v>
      </c>
      <c r="C411" s="4">
        <f t="shared" si="16"/>
        <v>0</v>
      </c>
      <c r="D411" s="4"/>
      <c r="E411" s="4"/>
      <c r="F411" s="4"/>
      <c r="G411" s="5"/>
      <c r="H411" s="10"/>
      <c r="I411" s="10"/>
      <c r="J411" s="12">
        <f t="shared" si="17"/>
        <v>0</v>
      </c>
    </row>
    <row r="412" spans="1:10" ht="15.75" customHeight="1">
      <c r="A412" s="6">
        <v>22402</v>
      </c>
      <c r="B412" s="8" t="s">
        <v>396</v>
      </c>
      <c r="C412" s="4">
        <f t="shared" si="16"/>
        <v>2620000</v>
      </c>
      <c r="D412" s="4"/>
      <c r="E412" s="4"/>
      <c r="F412" s="4"/>
      <c r="G412" s="5">
        <f>G414</f>
        <v>2620000</v>
      </c>
      <c r="H412" s="10"/>
      <c r="I412" s="10"/>
      <c r="J412" s="12">
        <f t="shared" si="17"/>
        <v>2620000</v>
      </c>
    </row>
    <row r="413" spans="1:10" ht="15.75" customHeight="1">
      <c r="A413" s="6">
        <v>2240204</v>
      </c>
      <c r="B413" s="9" t="s">
        <v>397</v>
      </c>
      <c r="C413" s="4">
        <f t="shared" si="16"/>
        <v>0</v>
      </c>
      <c r="D413" s="4"/>
      <c r="E413" s="4"/>
      <c r="F413" s="4"/>
      <c r="G413" s="5"/>
      <c r="H413" s="10"/>
      <c r="I413" s="10"/>
      <c r="J413" s="12">
        <f t="shared" si="17"/>
        <v>0</v>
      </c>
    </row>
    <row r="414" spans="1:10" ht="15.75" customHeight="1">
      <c r="A414" s="6">
        <v>2240299</v>
      </c>
      <c r="B414" s="9" t="s">
        <v>398</v>
      </c>
      <c r="C414" s="4">
        <f t="shared" si="16"/>
        <v>2620000</v>
      </c>
      <c r="D414" s="4"/>
      <c r="E414" s="4"/>
      <c r="F414" s="4"/>
      <c r="G414" s="5">
        <v>2620000</v>
      </c>
      <c r="H414" s="10"/>
      <c r="I414" s="10"/>
      <c r="J414" s="12">
        <f t="shared" si="17"/>
        <v>2620000</v>
      </c>
    </row>
    <row r="415" spans="1:10" ht="15.75" customHeight="1">
      <c r="A415" s="6">
        <v>22406</v>
      </c>
      <c r="B415" s="8" t="s">
        <v>399</v>
      </c>
      <c r="C415" s="4">
        <f t="shared" si="16"/>
        <v>0</v>
      </c>
      <c r="D415" s="4"/>
      <c r="E415" s="4"/>
      <c r="F415" s="4"/>
      <c r="G415" s="5"/>
      <c r="H415" s="10"/>
      <c r="I415" s="10"/>
      <c r="J415" s="12">
        <f t="shared" si="17"/>
        <v>0</v>
      </c>
    </row>
    <row r="416" spans="1:10" ht="15.75" customHeight="1">
      <c r="A416" s="6">
        <v>2240601</v>
      </c>
      <c r="B416" s="9" t="s">
        <v>400</v>
      </c>
      <c r="C416" s="4">
        <f t="shared" si="16"/>
        <v>0</v>
      </c>
      <c r="D416" s="4"/>
      <c r="E416" s="4"/>
      <c r="F416" s="4"/>
      <c r="G416" s="5"/>
      <c r="H416" s="10"/>
      <c r="I416" s="10"/>
      <c r="J416" s="12">
        <f t="shared" si="17"/>
        <v>0</v>
      </c>
    </row>
    <row r="417" spans="1:10" ht="15.75" customHeight="1">
      <c r="A417" s="6">
        <v>2240699</v>
      </c>
      <c r="B417" s="9" t="s">
        <v>401</v>
      </c>
      <c r="C417" s="4">
        <f t="shared" si="16"/>
        <v>0</v>
      </c>
      <c r="D417" s="4"/>
      <c r="E417" s="4"/>
      <c r="F417" s="4"/>
      <c r="G417" s="5"/>
      <c r="H417" s="10"/>
      <c r="I417" s="10"/>
      <c r="J417" s="12">
        <f t="shared" si="17"/>
        <v>0</v>
      </c>
    </row>
    <row r="418" spans="1:10" ht="15.75" customHeight="1">
      <c r="A418" s="6">
        <v>22407</v>
      </c>
      <c r="B418" s="8" t="s">
        <v>402</v>
      </c>
      <c r="C418" s="4">
        <f t="shared" si="16"/>
        <v>0</v>
      </c>
      <c r="D418" s="4"/>
      <c r="E418" s="4"/>
      <c r="F418" s="4"/>
      <c r="G418" s="5"/>
      <c r="H418" s="10"/>
      <c r="I418" s="10"/>
      <c r="J418" s="12">
        <f t="shared" si="17"/>
        <v>0</v>
      </c>
    </row>
    <row r="419" spans="1:10" ht="15.75" customHeight="1">
      <c r="A419" s="6">
        <v>2240702</v>
      </c>
      <c r="B419" s="9" t="s">
        <v>403</v>
      </c>
      <c r="C419" s="4">
        <f t="shared" si="16"/>
        <v>0</v>
      </c>
      <c r="D419" s="4"/>
      <c r="E419" s="4"/>
      <c r="F419" s="4"/>
      <c r="G419" s="5"/>
      <c r="H419" s="10"/>
      <c r="I419" s="10"/>
      <c r="J419" s="12">
        <f t="shared" si="17"/>
        <v>0</v>
      </c>
    </row>
    <row r="420" spans="1:10" ht="15.75" customHeight="1">
      <c r="A420" s="6">
        <v>227</v>
      </c>
      <c r="B420" s="7" t="s">
        <v>404</v>
      </c>
      <c r="C420" s="4">
        <f t="shared" si="16"/>
        <v>6600000</v>
      </c>
      <c r="D420" s="4"/>
      <c r="E420" s="4"/>
      <c r="F420" s="4"/>
      <c r="G420" s="5">
        <v>6600000</v>
      </c>
      <c r="H420" s="10"/>
      <c r="I420" s="10"/>
      <c r="J420" s="12">
        <f t="shared" si="17"/>
        <v>6600000</v>
      </c>
    </row>
    <row r="421" spans="1:10" ht="15.75" customHeight="1">
      <c r="A421" s="6">
        <v>229</v>
      </c>
      <c r="B421" s="7" t="s">
        <v>405</v>
      </c>
      <c r="C421" s="4">
        <f t="shared" si="16"/>
        <v>25741318</v>
      </c>
      <c r="D421" s="4"/>
      <c r="E421" s="4"/>
      <c r="F421" s="4"/>
      <c r="G421" s="5">
        <f>G422+G423</f>
        <v>25741318</v>
      </c>
      <c r="H421" s="10"/>
      <c r="I421" s="10"/>
      <c r="J421" s="12">
        <f t="shared" si="17"/>
        <v>25741318</v>
      </c>
    </row>
    <row r="422" spans="1:10" ht="15.75" customHeight="1">
      <c r="A422" s="6">
        <v>22902</v>
      </c>
      <c r="B422" s="8" t="s">
        <v>406</v>
      </c>
      <c r="C422" s="4">
        <f t="shared" si="16"/>
        <v>0</v>
      </c>
      <c r="D422" s="4"/>
      <c r="E422" s="4"/>
      <c r="F422" s="4"/>
      <c r="G422" s="5"/>
      <c r="H422" s="10"/>
      <c r="I422" s="10"/>
      <c r="J422" s="12">
        <f t="shared" si="17"/>
        <v>0</v>
      </c>
    </row>
    <row r="423" spans="1:10" ht="15.75" customHeight="1">
      <c r="A423" s="6">
        <v>22999</v>
      </c>
      <c r="B423" s="8" t="s">
        <v>405</v>
      </c>
      <c r="C423" s="4">
        <f t="shared" si="16"/>
        <v>25741318</v>
      </c>
      <c r="D423" s="4"/>
      <c r="E423" s="4"/>
      <c r="F423" s="4"/>
      <c r="G423" s="5">
        <f>18000000+7741318</f>
        <v>25741318</v>
      </c>
      <c r="H423" s="10"/>
      <c r="I423" s="10"/>
      <c r="J423" s="12">
        <f t="shared" si="17"/>
        <v>25741318</v>
      </c>
    </row>
    <row r="424" spans="1:10" ht="15.75" customHeight="1">
      <c r="A424" s="6">
        <v>2299901</v>
      </c>
      <c r="B424" s="9" t="s">
        <v>405</v>
      </c>
      <c r="C424" s="4">
        <f t="shared" si="16"/>
        <v>25741318</v>
      </c>
      <c r="D424" s="4"/>
      <c r="E424" s="4"/>
      <c r="F424" s="4"/>
      <c r="G424" s="5">
        <f>18000000+7741318</f>
        <v>25741318</v>
      </c>
      <c r="H424" s="10"/>
      <c r="I424" s="10"/>
      <c r="J424" s="12">
        <f t="shared" si="17"/>
        <v>25741318</v>
      </c>
    </row>
    <row r="425" spans="1:10" ht="15.75" customHeight="1">
      <c r="A425" s="6">
        <v>232</v>
      </c>
      <c r="B425" s="7" t="s">
        <v>407</v>
      </c>
      <c r="C425" s="4">
        <f t="shared" si="16"/>
        <v>5000000</v>
      </c>
      <c r="D425" s="4"/>
      <c r="E425" s="4"/>
      <c r="F425" s="4"/>
      <c r="G425" s="5">
        <v>5000000</v>
      </c>
      <c r="H425" s="10"/>
      <c r="I425" s="10"/>
      <c r="J425" s="12">
        <f t="shared" si="17"/>
        <v>5000000</v>
      </c>
    </row>
    <row r="426" spans="1:10" ht="15.75" customHeight="1">
      <c r="A426" s="6">
        <v>23203</v>
      </c>
      <c r="B426" s="8" t="s">
        <v>408</v>
      </c>
      <c r="C426" s="4">
        <f t="shared" si="16"/>
        <v>5000000</v>
      </c>
      <c r="D426" s="4"/>
      <c r="E426" s="4"/>
      <c r="F426" s="4"/>
      <c r="G426" s="5">
        <v>5000000</v>
      </c>
      <c r="H426" s="10"/>
      <c r="I426" s="10"/>
      <c r="J426" s="12">
        <f t="shared" si="17"/>
        <v>5000000</v>
      </c>
    </row>
    <row r="427" spans="1:10" ht="15.75" customHeight="1">
      <c r="A427" s="6">
        <v>2320301</v>
      </c>
      <c r="B427" s="9" t="s">
        <v>409</v>
      </c>
      <c r="C427" s="4">
        <f t="shared" si="16"/>
        <v>5000000</v>
      </c>
      <c r="D427" s="4"/>
      <c r="E427" s="4"/>
      <c r="F427" s="4"/>
      <c r="G427" s="5">
        <v>5000000</v>
      </c>
      <c r="H427" s="10"/>
      <c r="I427" s="10"/>
      <c r="J427" s="12">
        <f t="shared" si="17"/>
        <v>5000000</v>
      </c>
    </row>
    <row r="428" spans="1:10" s="15" customFormat="1" ht="15.75" customHeight="1">
      <c r="A428" s="24">
        <v>2320302</v>
      </c>
      <c r="B428" s="25" t="s">
        <v>410</v>
      </c>
      <c r="C428" s="4">
        <f t="shared" si="16"/>
        <v>0</v>
      </c>
      <c r="D428" s="26"/>
      <c r="E428" s="26"/>
      <c r="F428" s="26"/>
      <c r="G428" s="27"/>
      <c r="H428" s="28"/>
      <c r="I428" s="28"/>
      <c r="J428" s="29">
        <f t="shared" si="17"/>
        <v>0</v>
      </c>
    </row>
    <row r="429" spans="1:10" s="15" customFormat="1" ht="15.75" customHeight="1">
      <c r="A429" s="24">
        <v>2320303</v>
      </c>
      <c r="B429" s="25" t="s">
        <v>411</v>
      </c>
      <c r="C429" s="4">
        <f t="shared" si="16"/>
        <v>0</v>
      </c>
      <c r="D429" s="26"/>
      <c r="E429" s="26"/>
      <c r="F429" s="26"/>
      <c r="G429" s="27"/>
      <c r="H429" s="28"/>
      <c r="I429" s="28"/>
      <c r="J429" s="29">
        <f t="shared" si="17"/>
        <v>0</v>
      </c>
    </row>
    <row r="430" spans="1:10">
      <c r="A430" s="10"/>
      <c r="B430" s="10"/>
      <c r="C430" s="10"/>
      <c r="D430" s="11"/>
      <c r="E430" s="10"/>
      <c r="F430" s="11"/>
      <c r="G430" s="11"/>
      <c r="H430" s="10"/>
      <c r="I430" s="10"/>
    </row>
    <row r="431" spans="1:10">
      <c r="A431" s="10"/>
      <c r="B431" s="10"/>
      <c r="C431" s="10"/>
      <c r="D431" s="11"/>
      <c r="E431" s="11"/>
      <c r="F431" s="11"/>
      <c r="G431" s="11"/>
      <c r="H431" s="10"/>
      <c r="I431" s="10"/>
    </row>
  </sheetData>
  <autoFilter ref="A6:I429">
    <extLst/>
  </autoFilter>
  <mergeCells count="8">
    <mergeCell ref="A2:G2"/>
    <mergeCell ref="A4:A6"/>
    <mergeCell ref="B4:B6"/>
    <mergeCell ref="C4:C6"/>
    <mergeCell ref="D4:D6"/>
    <mergeCell ref="E4:E6"/>
    <mergeCell ref="F4:F6"/>
    <mergeCell ref="G4:G6"/>
  </mergeCells>
  <phoneticPr fontId="5" type="noConversion"/>
  <printOptions horizontalCentered="1"/>
  <pageMargins left="0.31388888888888899" right="0.196527777777778" top="0.359027777777778" bottom="0.86527777777777803" header="0.31388888888888899" footer="0.31388888888888899"/>
  <pageSetup paperSize="9" firstPageNumber="1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lastPrinted>2019-12-28T03:18:00Z</cp:lastPrinted>
  <dcterms:created xsi:type="dcterms:W3CDTF">2006-02-13T05:15:00Z</dcterms:created>
  <dcterms:modified xsi:type="dcterms:W3CDTF">2021-05-25T08:56:48Z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